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cuments\Academia\Research Projects\WSP1910 How Do Asian Candidates Fare in IELTS\"/>
    </mc:Choice>
  </mc:AlternateContent>
  <xr:revisionPtr revIDLastSave="0" documentId="13_ncr:1_{1BAFD86C-965E-4B11-AF44-314B5758994B}" xr6:coauthVersionLast="45" xr6:coauthVersionMax="45" xr10:uidLastSave="{00000000-0000-0000-0000-000000000000}"/>
  <bookViews>
    <workbookView xWindow="-108" yWindow="-108" windowWidth="23256" windowHeight="12576" tabRatio="741" firstSheet="3" activeTab="3" xr2:uid="{013EB744-7B11-4FA6-89E5-FB8C480D9269}"/>
  </bookViews>
  <sheets>
    <sheet name="A or GT" sheetId="5" state="hidden" r:id="rId1"/>
    <sheet name="Overall" sheetId="8" state="hidden" r:id="rId2"/>
    <sheet name="by gender" sheetId="3" state="hidden" r:id="rId3"/>
    <sheet name="by country" sheetId="1" r:id="rId4"/>
    <sheet name="by country (change)" sheetId="14" r:id="rId5"/>
    <sheet name="by country (change) sub-tests" sheetId="18" r:id="rId6"/>
    <sheet name="Results" sheetId="17" r:id="rId7"/>
    <sheet name="by L1" sheetId="2" state="hidden" r:id="rId8"/>
    <sheet name="by L1 (change)" sheetId="15" state="hidden" r:id="rId9"/>
    <sheet name="Data sources" sheetId="12" state="hidden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8" i="17" l="1"/>
  <c r="C73" i="17"/>
  <c r="C68" i="17"/>
  <c r="C64" i="17"/>
  <c r="C59" i="17"/>
  <c r="BS109" i="18" l="1"/>
  <c r="BN108" i="18"/>
  <c r="BM108" i="18"/>
  <c r="BL108" i="18"/>
  <c r="BK108" i="18"/>
  <c r="BJ108" i="18"/>
  <c r="BI108" i="18"/>
  <c r="BH108" i="18"/>
  <c r="BG108" i="18"/>
  <c r="BF108" i="18"/>
  <c r="BE108" i="18"/>
  <c r="BD108" i="18"/>
  <c r="BC108" i="18"/>
  <c r="AD108" i="18"/>
  <c r="AC108" i="18"/>
  <c r="AB108" i="18"/>
  <c r="AA108" i="18"/>
  <c r="BN107" i="18"/>
  <c r="BM107" i="18"/>
  <c r="BL107" i="18"/>
  <c r="BK107" i="18"/>
  <c r="BJ107" i="18"/>
  <c r="BI107" i="18"/>
  <c r="BH107" i="18"/>
  <c r="BG107" i="18"/>
  <c r="BF107" i="18"/>
  <c r="BE107" i="18"/>
  <c r="BD107" i="18"/>
  <c r="BC107" i="18"/>
  <c r="BB107" i="18"/>
  <c r="BA107" i="18"/>
  <c r="AZ107" i="18"/>
  <c r="AY107" i="18"/>
  <c r="AX107" i="18"/>
  <c r="AW107" i="18"/>
  <c r="AV107" i="18"/>
  <c r="AU107" i="18"/>
  <c r="AT107" i="18"/>
  <c r="AS107" i="18"/>
  <c r="AR107" i="18"/>
  <c r="AQ107" i="18"/>
  <c r="AP107" i="18"/>
  <c r="AO107" i="18"/>
  <c r="AN107" i="18"/>
  <c r="AM107" i="18"/>
  <c r="AL107" i="18"/>
  <c r="AK107" i="18"/>
  <c r="AJ107" i="18"/>
  <c r="AI107" i="18"/>
  <c r="AH107" i="18"/>
  <c r="AG107" i="18"/>
  <c r="AF107" i="18"/>
  <c r="AE107" i="18"/>
  <c r="AD107" i="18"/>
  <c r="AC107" i="18"/>
  <c r="AB107" i="18"/>
  <c r="AA107" i="18"/>
  <c r="BN106" i="18"/>
  <c r="BM106" i="18"/>
  <c r="BL106" i="18"/>
  <c r="BK106" i="18"/>
  <c r="BB106" i="18"/>
  <c r="BA106" i="18"/>
  <c r="AZ106" i="18"/>
  <c r="AY106" i="18"/>
  <c r="AX106" i="18"/>
  <c r="AW106" i="18"/>
  <c r="AV106" i="18"/>
  <c r="AU106" i="18"/>
  <c r="AL106" i="18"/>
  <c r="AK106" i="18"/>
  <c r="AJ106" i="18"/>
  <c r="AI106" i="18"/>
  <c r="AH106" i="18"/>
  <c r="AG106" i="18"/>
  <c r="AF106" i="18"/>
  <c r="AE106" i="18"/>
  <c r="AD106" i="18"/>
  <c r="AC106" i="18"/>
  <c r="AB106" i="18"/>
  <c r="AA106" i="18"/>
  <c r="Z106" i="18"/>
  <c r="Y106" i="18"/>
  <c r="X106" i="18"/>
  <c r="W106" i="18"/>
  <c r="BN105" i="18"/>
  <c r="BM105" i="18"/>
  <c r="BL105" i="18"/>
  <c r="BK105" i="18"/>
  <c r="BJ105" i="18"/>
  <c r="BI105" i="18"/>
  <c r="BH105" i="18"/>
  <c r="BG105" i="18"/>
  <c r="BF105" i="18"/>
  <c r="BE105" i="18"/>
  <c r="BD105" i="18"/>
  <c r="BC105" i="18"/>
  <c r="BB105" i="18"/>
  <c r="BA105" i="18"/>
  <c r="AZ105" i="18"/>
  <c r="AY105" i="18"/>
  <c r="AP105" i="18"/>
  <c r="AO105" i="18"/>
  <c r="AN105" i="18"/>
  <c r="AM105" i="18"/>
  <c r="BN104" i="18"/>
  <c r="BM104" i="18"/>
  <c r="BL104" i="18"/>
  <c r="BK104" i="18"/>
  <c r="AX104" i="18"/>
  <c r="AW104" i="18"/>
  <c r="AV104" i="18"/>
  <c r="AU104" i="18"/>
  <c r="AP104" i="18"/>
  <c r="AO104" i="18"/>
  <c r="AN104" i="18"/>
  <c r="AM104" i="18"/>
  <c r="AD104" i="18"/>
  <c r="AC104" i="18"/>
  <c r="AB104" i="18"/>
  <c r="AA104" i="18"/>
  <c r="BN103" i="18"/>
  <c r="BM103" i="18"/>
  <c r="BL103" i="18"/>
  <c r="BK103" i="18"/>
  <c r="BB103" i="18"/>
  <c r="BA103" i="18"/>
  <c r="AZ103" i="18"/>
  <c r="AY103" i="18"/>
  <c r="AX103" i="18"/>
  <c r="AW103" i="18"/>
  <c r="AV103" i="18"/>
  <c r="AU103" i="18"/>
  <c r="AT103" i="18"/>
  <c r="AS103" i="18"/>
  <c r="AR103" i="18"/>
  <c r="AQ103" i="18"/>
  <c r="AP103" i="18"/>
  <c r="AO103" i="18"/>
  <c r="AN103" i="18"/>
  <c r="AM103" i="18"/>
  <c r="AL103" i="18"/>
  <c r="AK103" i="18"/>
  <c r="AJ103" i="18"/>
  <c r="AI103" i="18"/>
  <c r="AH103" i="18"/>
  <c r="AG103" i="18"/>
  <c r="AF103" i="18"/>
  <c r="AE103" i="18"/>
  <c r="AD103" i="18"/>
  <c r="AC103" i="18"/>
  <c r="AB103" i="18"/>
  <c r="AA103" i="18"/>
  <c r="Z103" i="18"/>
  <c r="Y103" i="18"/>
  <c r="X103" i="18"/>
  <c r="W103" i="18"/>
  <c r="V103" i="18"/>
  <c r="U103" i="18"/>
  <c r="T103" i="18"/>
  <c r="S103" i="18"/>
  <c r="R103" i="18"/>
  <c r="Q103" i="18"/>
  <c r="P103" i="18"/>
  <c r="O103" i="18"/>
  <c r="N103" i="18"/>
  <c r="M103" i="18"/>
  <c r="L103" i="18"/>
  <c r="K103" i="18"/>
  <c r="J103" i="18"/>
  <c r="I103" i="18"/>
  <c r="H103" i="18"/>
  <c r="G103" i="18"/>
  <c r="BN102" i="18"/>
  <c r="BM102" i="18"/>
  <c r="BL102" i="18"/>
  <c r="BK102" i="18"/>
  <c r="BJ102" i="18"/>
  <c r="BI102" i="18"/>
  <c r="BH102" i="18"/>
  <c r="BG102" i="18"/>
  <c r="BF102" i="18"/>
  <c r="BE102" i="18"/>
  <c r="BD102" i="18"/>
  <c r="BC102" i="18"/>
  <c r="BB102" i="18"/>
  <c r="BA102" i="18"/>
  <c r="AZ102" i="18"/>
  <c r="AY102" i="18"/>
  <c r="AX102" i="18"/>
  <c r="AW102" i="18"/>
  <c r="AV102" i="18"/>
  <c r="AU102" i="18"/>
  <c r="AT102" i="18"/>
  <c r="AS102" i="18"/>
  <c r="AR102" i="18"/>
  <c r="AQ102" i="18"/>
  <c r="AP102" i="18"/>
  <c r="AO102" i="18"/>
  <c r="AN102" i="18"/>
  <c r="AM102" i="18"/>
  <c r="AL102" i="18"/>
  <c r="AK102" i="18"/>
  <c r="AJ102" i="18"/>
  <c r="AI102" i="18"/>
  <c r="AH102" i="18"/>
  <c r="AG102" i="18"/>
  <c r="AF102" i="18"/>
  <c r="AE102" i="18"/>
  <c r="AD102" i="18"/>
  <c r="AC102" i="18"/>
  <c r="AB102" i="18"/>
  <c r="AA102" i="18"/>
  <c r="Z102" i="18"/>
  <c r="Y102" i="18"/>
  <c r="X102" i="18"/>
  <c r="W102" i="18"/>
  <c r="BN101" i="18"/>
  <c r="BM101" i="18"/>
  <c r="BL101" i="18"/>
  <c r="BK101" i="18"/>
  <c r="BJ101" i="18"/>
  <c r="BI101" i="18"/>
  <c r="BH101" i="18"/>
  <c r="BG101" i="18"/>
  <c r="BF101" i="18"/>
  <c r="BE101" i="18"/>
  <c r="BD101" i="18"/>
  <c r="BC101" i="18"/>
  <c r="BB101" i="18"/>
  <c r="BA101" i="18"/>
  <c r="AZ101" i="18"/>
  <c r="AY101" i="18"/>
  <c r="AX101" i="18"/>
  <c r="AW101" i="18"/>
  <c r="AV101" i="18"/>
  <c r="AU101" i="18"/>
  <c r="AT101" i="18"/>
  <c r="AS101" i="18"/>
  <c r="AR101" i="18"/>
  <c r="AQ101" i="18"/>
  <c r="AP101" i="18"/>
  <c r="AO101" i="18"/>
  <c r="AN101" i="18"/>
  <c r="AM101" i="18"/>
  <c r="AL101" i="18"/>
  <c r="AK101" i="18"/>
  <c r="AJ101" i="18"/>
  <c r="AI101" i="18"/>
  <c r="AH101" i="18"/>
  <c r="AG101" i="18"/>
  <c r="AF101" i="18"/>
  <c r="AE101" i="18"/>
  <c r="AD101" i="18"/>
  <c r="AC101" i="18"/>
  <c r="AB101" i="18"/>
  <c r="AA101" i="18"/>
  <c r="BN100" i="18"/>
  <c r="BM100" i="18"/>
  <c r="BL100" i="18"/>
  <c r="BK100" i="18"/>
  <c r="BJ100" i="18"/>
  <c r="BI100" i="18"/>
  <c r="BH100" i="18"/>
  <c r="BG100" i="18"/>
  <c r="BF100" i="18"/>
  <c r="BE100" i="18"/>
  <c r="BD100" i="18"/>
  <c r="BC100" i="18"/>
  <c r="BB100" i="18"/>
  <c r="BA100" i="18"/>
  <c r="AZ100" i="18"/>
  <c r="AY100" i="18"/>
  <c r="AX100" i="18"/>
  <c r="AW100" i="18"/>
  <c r="AV100" i="18"/>
  <c r="AU100" i="18"/>
  <c r="AT100" i="18"/>
  <c r="AS100" i="18"/>
  <c r="AR100" i="18"/>
  <c r="AQ100" i="18"/>
  <c r="AP100" i="18"/>
  <c r="AO100" i="18"/>
  <c r="AN100" i="18"/>
  <c r="AM100" i="18"/>
  <c r="AL100" i="18"/>
  <c r="AK100" i="18"/>
  <c r="AJ100" i="18"/>
  <c r="AI100" i="18"/>
  <c r="AH100" i="18"/>
  <c r="AG100" i="18"/>
  <c r="AF100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S100" i="18"/>
  <c r="R100" i="18"/>
  <c r="Q100" i="18"/>
  <c r="P100" i="18"/>
  <c r="O100" i="18"/>
  <c r="BN99" i="18"/>
  <c r="BM99" i="18"/>
  <c r="BL99" i="18"/>
  <c r="BK99" i="18"/>
  <c r="BF99" i="18"/>
  <c r="BE99" i="18"/>
  <c r="BD99" i="18"/>
  <c r="BC99" i="18"/>
  <c r="BB99" i="18"/>
  <c r="BA99" i="18"/>
  <c r="AZ99" i="18"/>
  <c r="AY99" i="18"/>
  <c r="AX99" i="18"/>
  <c r="AW99" i="18"/>
  <c r="AV99" i="18"/>
  <c r="AU99" i="18"/>
  <c r="AT99" i="18"/>
  <c r="AS99" i="18"/>
  <c r="AR99" i="18"/>
  <c r="AQ99" i="18"/>
  <c r="AP99" i="18"/>
  <c r="AO99" i="18"/>
  <c r="AN99" i="18"/>
  <c r="AM99" i="18"/>
  <c r="AL99" i="18"/>
  <c r="AK99" i="18"/>
  <c r="AJ99" i="18"/>
  <c r="AI99" i="18"/>
  <c r="AH99" i="18"/>
  <c r="AG99" i="18"/>
  <c r="AF99" i="18"/>
  <c r="AE99" i="18"/>
  <c r="AD99" i="18"/>
  <c r="AC99" i="18"/>
  <c r="AB99" i="18"/>
  <c r="AA99" i="18"/>
  <c r="Z99" i="18"/>
  <c r="Y99" i="18"/>
  <c r="X99" i="18"/>
  <c r="W99" i="18"/>
  <c r="R99" i="18"/>
  <c r="Q99" i="18"/>
  <c r="P99" i="18"/>
  <c r="O99" i="18"/>
  <c r="N99" i="18"/>
  <c r="M99" i="18"/>
  <c r="L99" i="18"/>
  <c r="K99" i="18"/>
  <c r="BN98" i="18"/>
  <c r="BM98" i="18"/>
  <c r="BL98" i="18"/>
  <c r="BK98" i="18"/>
  <c r="BJ98" i="18"/>
  <c r="BI98" i="18"/>
  <c r="BH98" i="18"/>
  <c r="BG98" i="18"/>
  <c r="BB98" i="18"/>
  <c r="BA98" i="18"/>
  <c r="AZ98" i="18"/>
  <c r="AY98" i="18"/>
  <c r="AX98" i="18"/>
  <c r="AW98" i="18"/>
  <c r="AV98" i="18"/>
  <c r="AU98" i="18"/>
  <c r="AT98" i="18"/>
  <c r="AS98" i="18"/>
  <c r="AR98" i="18"/>
  <c r="AQ98" i="18"/>
  <c r="BN97" i="18"/>
  <c r="BM97" i="18"/>
  <c r="BL97" i="18"/>
  <c r="BK97" i="18"/>
  <c r="BJ97" i="18"/>
  <c r="BI97" i="18"/>
  <c r="BH97" i="18"/>
  <c r="BG97" i="18"/>
  <c r="BN96" i="18"/>
  <c r="BM96" i="18"/>
  <c r="BL96" i="18"/>
  <c r="BK96" i="18"/>
  <c r="BJ96" i="18"/>
  <c r="BI96" i="18"/>
  <c r="BH96" i="18"/>
  <c r="BG96" i="18"/>
  <c r="BF96" i="18"/>
  <c r="BE96" i="18"/>
  <c r="BD96" i="18"/>
  <c r="BC96" i="18"/>
  <c r="BB96" i="18"/>
  <c r="BA96" i="18"/>
  <c r="AZ96" i="18"/>
  <c r="AY96" i="18"/>
  <c r="AX96" i="18"/>
  <c r="AW96" i="18"/>
  <c r="AV96" i="18"/>
  <c r="AU96" i="18"/>
  <c r="AT96" i="18"/>
  <c r="AS96" i="18"/>
  <c r="AR96" i="18"/>
  <c r="AQ96" i="18"/>
  <c r="AP96" i="18"/>
  <c r="AO96" i="18"/>
  <c r="AN96" i="18"/>
  <c r="AM96" i="18"/>
  <c r="AL96" i="18"/>
  <c r="AK96" i="18"/>
  <c r="AJ96" i="18"/>
  <c r="AI96" i="18"/>
  <c r="AH96" i="18"/>
  <c r="AG96" i="18"/>
  <c r="AF96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S96" i="18"/>
  <c r="R96" i="18"/>
  <c r="Q96" i="18"/>
  <c r="P96" i="18"/>
  <c r="O96" i="18"/>
  <c r="N96" i="18"/>
  <c r="M96" i="18"/>
  <c r="L96" i="18"/>
  <c r="K96" i="18"/>
  <c r="J96" i="18"/>
  <c r="I96" i="18"/>
  <c r="H96" i="18"/>
  <c r="G96" i="18"/>
  <c r="BN95" i="18"/>
  <c r="BM95" i="18"/>
  <c r="BL95" i="18"/>
  <c r="BK95" i="18"/>
  <c r="BJ95" i="18"/>
  <c r="BI95" i="18"/>
  <c r="BH95" i="18"/>
  <c r="BG95" i="18"/>
  <c r="BF95" i="18"/>
  <c r="BE95" i="18"/>
  <c r="BD95" i="18"/>
  <c r="BC95" i="18"/>
  <c r="BB95" i="18"/>
  <c r="BA95" i="18"/>
  <c r="AZ95" i="18"/>
  <c r="AY95" i="18"/>
  <c r="AX95" i="18"/>
  <c r="AW95" i="18"/>
  <c r="AV95" i="18"/>
  <c r="AU95" i="18"/>
  <c r="BN94" i="18"/>
  <c r="BM94" i="18"/>
  <c r="BL94" i="18"/>
  <c r="BK94" i="18"/>
  <c r="BJ94" i="18"/>
  <c r="BI94" i="18"/>
  <c r="BH94" i="18"/>
  <c r="BG94" i="18"/>
  <c r="BF94" i="18"/>
  <c r="BE94" i="18"/>
  <c r="BD94" i="18"/>
  <c r="BC94" i="18"/>
  <c r="BB94" i="18"/>
  <c r="BA94" i="18"/>
  <c r="AZ94" i="18"/>
  <c r="AY94" i="18"/>
  <c r="AX94" i="18"/>
  <c r="AW94" i="18"/>
  <c r="AV94" i="18"/>
  <c r="AU94" i="18"/>
  <c r="AT94" i="18"/>
  <c r="AS94" i="18"/>
  <c r="AR94" i="18"/>
  <c r="AQ94" i="18"/>
  <c r="AP94" i="18"/>
  <c r="AO94" i="18"/>
  <c r="AN94" i="18"/>
  <c r="AM94" i="18"/>
  <c r="AL94" i="18"/>
  <c r="AK94" i="18"/>
  <c r="AJ94" i="18"/>
  <c r="AI94" i="18"/>
  <c r="AH94" i="18"/>
  <c r="AG94" i="18"/>
  <c r="AF94" i="18"/>
  <c r="AE94" i="18"/>
  <c r="AD94" i="18"/>
  <c r="AC94" i="18"/>
  <c r="AB94" i="18"/>
  <c r="AA94" i="18"/>
  <c r="Z94" i="18"/>
  <c r="Y94" i="18"/>
  <c r="X94" i="18"/>
  <c r="W94" i="18"/>
  <c r="V94" i="18"/>
  <c r="U94" i="18"/>
  <c r="T94" i="18"/>
  <c r="S94" i="18"/>
  <c r="BN93" i="18"/>
  <c r="BM93" i="18"/>
  <c r="BL93" i="18"/>
  <c r="BK93" i="18"/>
  <c r="BJ93" i="18"/>
  <c r="BI93" i="18"/>
  <c r="BH93" i="18"/>
  <c r="BG93" i="18"/>
  <c r="BF93" i="18"/>
  <c r="BE93" i="18"/>
  <c r="BD93" i="18"/>
  <c r="BC93" i="18"/>
  <c r="BB93" i="18"/>
  <c r="BA93" i="18"/>
  <c r="AZ93" i="18"/>
  <c r="AY93" i="18"/>
  <c r="AX93" i="18"/>
  <c r="AW93" i="18"/>
  <c r="AV93" i="18"/>
  <c r="AU93" i="18"/>
  <c r="AT93" i="18"/>
  <c r="AS93" i="18"/>
  <c r="AR93" i="18"/>
  <c r="AQ93" i="18"/>
  <c r="AP93" i="18"/>
  <c r="AO93" i="18"/>
  <c r="AN93" i="18"/>
  <c r="AM93" i="18"/>
  <c r="AL93" i="18"/>
  <c r="AK93" i="18"/>
  <c r="AJ93" i="18"/>
  <c r="AI93" i="18"/>
  <c r="AH93" i="18"/>
  <c r="AG93" i="18"/>
  <c r="AF93" i="18"/>
  <c r="AE93" i="18"/>
  <c r="AD93" i="18"/>
  <c r="AC93" i="18"/>
  <c r="AB93" i="18"/>
  <c r="AA93" i="18"/>
  <c r="Z93" i="18"/>
  <c r="Y93" i="18"/>
  <c r="X93" i="18"/>
  <c r="W93" i="18"/>
  <c r="V93" i="18"/>
  <c r="U93" i="18"/>
  <c r="T93" i="18"/>
  <c r="S93" i="18"/>
  <c r="BN92" i="18"/>
  <c r="BM92" i="18"/>
  <c r="BL92" i="18"/>
  <c r="BK92" i="18"/>
  <c r="BJ92" i="18"/>
  <c r="BI92" i="18"/>
  <c r="BH92" i="18"/>
  <c r="BG92" i="18"/>
  <c r="BF92" i="18"/>
  <c r="BE92" i="18"/>
  <c r="BD92" i="18"/>
  <c r="BC92" i="18"/>
  <c r="BB92" i="18"/>
  <c r="BA92" i="18"/>
  <c r="AZ92" i="18"/>
  <c r="AY92" i="18"/>
  <c r="AX92" i="18"/>
  <c r="AW92" i="18"/>
  <c r="AV92" i="18"/>
  <c r="AU92" i="18"/>
  <c r="AT92" i="18"/>
  <c r="AS92" i="18"/>
  <c r="AR92" i="18"/>
  <c r="AQ92" i="18"/>
  <c r="AP92" i="18"/>
  <c r="AO92" i="18"/>
  <c r="AN92" i="18"/>
  <c r="AM92" i="18"/>
  <c r="AL92" i="18"/>
  <c r="AK92" i="18"/>
  <c r="AJ92" i="18"/>
  <c r="AI92" i="18"/>
  <c r="AH92" i="18"/>
  <c r="AG92" i="18"/>
  <c r="AF92" i="18"/>
  <c r="AE92" i="18"/>
  <c r="BN91" i="18"/>
  <c r="BM91" i="18"/>
  <c r="BL91" i="18"/>
  <c r="BK91" i="18"/>
  <c r="BJ91" i="18"/>
  <c r="BI91" i="18"/>
  <c r="BH91" i="18"/>
  <c r="BG91" i="18"/>
  <c r="BF91" i="18"/>
  <c r="BE91" i="18"/>
  <c r="BD91" i="18"/>
  <c r="BC91" i="18"/>
  <c r="BB91" i="18"/>
  <c r="BA91" i="18"/>
  <c r="AZ91" i="18"/>
  <c r="AY91" i="18"/>
  <c r="AX91" i="18"/>
  <c r="AW91" i="18"/>
  <c r="AV91" i="18"/>
  <c r="AU91" i="18"/>
  <c r="AT91" i="18"/>
  <c r="AS91" i="18"/>
  <c r="AR91" i="18"/>
  <c r="AQ91" i="18"/>
  <c r="AP91" i="18"/>
  <c r="AO91" i="18"/>
  <c r="AN91" i="18"/>
  <c r="AM91" i="18"/>
  <c r="AL91" i="18"/>
  <c r="AK91" i="18"/>
  <c r="AJ91" i="18"/>
  <c r="AI91" i="18"/>
  <c r="AH91" i="18"/>
  <c r="AG91" i="18"/>
  <c r="AF91" i="18"/>
  <c r="AE91" i="18"/>
  <c r="AD91" i="18"/>
  <c r="AC91" i="18"/>
  <c r="AB91" i="18"/>
  <c r="AA91" i="18"/>
  <c r="Z91" i="18"/>
  <c r="Y91" i="18"/>
  <c r="X91" i="18"/>
  <c r="W91" i="18"/>
  <c r="V91" i="18"/>
  <c r="U91" i="18"/>
  <c r="T91" i="18"/>
  <c r="S91" i="18"/>
  <c r="R91" i="18"/>
  <c r="Q91" i="18"/>
  <c r="P91" i="18"/>
  <c r="O91" i="18"/>
  <c r="N91" i="18"/>
  <c r="M91" i="18"/>
  <c r="L91" i="18"/>
  <c r="K91" i="18"/>
  <c r="J91" i="18"/>
  <c r="I91" i="18"/>
  <c r="H91" i="18"/>
  <c r="G91" i="18"/>
  <c r="BN90" i="18"/>
  <c r="BM90" i="18"/>
  <c r="BL90" i="18"/>
  <c r="BK90" i="18"/>
  <c r="AP90" i="18"/>
  <c r="AO90" i="18"/>
  <c r="AN90" i="18"/>
  <c r="AM90" i="18"/>
  <c r="AL90" i="18"/>
  <c r="AK90" i="18"/>
  <c r="AJ90" i="18"/>
  <c r="AI90" i="18"/>
  <c r="AH90" i="18"/>
  <c r="AG90" i="18"/>
  <c r="AF90" i="18"/>
  <c r="AE90" i="18"/>
  <c r="J90" i="18"/>
  <c r="I90" i="18"/>
  <c r="H90" i="18"/>
  <c r="G90" i="18"/>
  <c r="BN89" i="18"/>
  <c r="BM89" i="18"/>
  <c r="BL89" i="18"/>
  <c r="BK89" i="18"/>
  <c r="BF89" i="18"/>
  <c r="BE89" i="18"/>
  <c r="BD89" i="18"/>
  <c r="BC89" i="18"/>
  <c r="BB89" i="18"/>
  <c r="BA89" i="18"/>
  <c r="AZ89" i="18"/>
  <c r="AY89" i="18"/>
  <c r="AX89" i="18"/>
  <c r="AW89" i="18"/>
  <c r="AV89" i="18"/>
  <c r="AU89" i="18"/>
  <c r="AT89" i="18"/>
  <c r="AS89" i="18"/>
  <c r="AR89" i="18"/>
  <c r="AQ89" i="18"/>
  <c r="BN88" i="18"/>
  <c r="BM88" i="18"/>
  <c r="BL88" i="18"/>
  <c r="BK88" i="18"/>
  <c r="BJ88" i="18"/>
  <c r="BI88" i="18"/>
  <c r="BH88" i="18"/>
  <c r="BG88" i="18"/>
  <c r="BF88" i="18"/>
  <c r="BE88" i="18"/>
  <c r="BD88" i="18"/>
  <c r="BC88" i="18"/>
  <c r="BB88" i="18"/>
  <c r="BA88" i="18"/>
  <c r="AZ88" i="18"/>
  <c r="AY88" i="18"/>
  <c r="AX88" i="18"/>
  <c r="AW88" i="18"/>
  <c r="AV88" i="18"/>
  <c r="AU88" i="18"/>
  <c r="AT88" i="18"/>
  <c r="AS88" i="18"/>
  <c r="AR88" i="18"/>
  <c r="AQ88" i="18"/>
  <c r="AP88" i="18"/>
  <c r="AO88" i="18"/>
  <c r="AN88" i="18"/>
  <c r="AM88" i="18"/>
  <c r="AL88" i="18"/>
  <c r="AK88" i="18"/>
  <c r="AJ88" i="18"/>
  <c r="AI88" i="18"/>
  <c r="AH88" i="18"/>
  <c r="AG88" i="18"/>
  <c r="AF88" i="18"/>
  <c r="AE88" i="18"/>
  <c r="AD88" i="18"/>
  <c r="AC88" i="18"/>
  <c r="AB88" i="18"/>
  <c r="AA88" i="18"/>
  <c r="Z88" i="18"/>
  <c r="Y88" i="18"/>
  <c r="X88" i="18"/>
  <c r="W88" i="18"/>
  <c r="V88" i="18"/>
  <c r="U88" i="18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BN87" i="18"/>
  <c r="BM87" i="18"/>
  <c r="BL87" i="18"/>
  <c r="BK87" i="18"/>
  <c r="AH87" i="18"/>
  <c r="AG87" i="18"/>
  <c r="AF87" i="18"/>
  <c r="AE87" i="18"/>
  <c r="BN86" i="18"/>
  <c r="BM86" i="18"/>
  <c r="BL86" i="18"/>
  <c r="BK86" i="18"/>
  <c r="BJ86" i="18"/>
  <c r="BI86" i="18"/>
  <c r="BH86" i="18"/>
  <c r="BG86" i="18"/>
  <c r="BF86" i="18"/>
  <c r="BE86" i="18"/>
  <c r="BD86" i="18"/>
  <c r="BC86" i="18"/>
  <c r="BB86" i="18"/>
  <c r="BA86" i="18"/>
  <c r="AZ86" i="18"/>
  <c r="AY86" i="18"/>
  <c r="AX86" i="18"/>
  <c r="AW86" i="18"/>
  <c r="AV86" i="18"/>
  <c r="AU86" i="18"/>
  <c r="AT86" i="18"/>
  <c r="AS86" i="18"/>
  <c r="AR86" i="18"/>
  <c r="AQ86" i="18"/>
  <c r="AP86" i="18"/>
  <c r="AO86" i="18"/>
  <c r="AN86" i="18"/>
  <c r="AM86" i="18"/>
  <c r="AL86" i="18"/>
  <c r="AK86" i="18"/>
  <c r="AJ86" i="18"/>
  <c r="AI86" i="18"/>
  <c r="AH86" i="18"/>
  <c r="AG86" i="18"/>
  <c r="AF86" i="18"/>
  <c r="AE86" i="18"/>
  <c r="AD86" i="18"/>
  <c r="AC86" i="18"/>
  <c r="AB86" i="18"/>
  <c r="AA86" i="18"/>
  <c r="Z86" i="18"/>
  <c r="Y86" i="18"/>
  <c r="X86" i="18"/>
  <c r="W86" i="18"/>
  <c r="V86" i="18"/>
  <c r="U86" i="18"/>
  <c r="T86" i="18"/>
  <c r="S86" i="18"/>
  <c r="R86" i="18"/>
  <c r="Q86" i="18"/>
  <c r="P86" i="18"/>
  <c r="O86" i="18"/>
  <c r="N86" i="18"/>
  <c r="M86" i="18"/>
  <c r="L86" i="18"/>
  <c r="K86" i="18"/>
  <c r="J86" i="18"/>
  <c r="I86" i="18"/>
  <c r="H86" i="18"/>
  <c r="G86" i="18"/>
  <c r="BN85" i="18"/>
  <c r="BM85" i="18"/>
  <c r="BL85" i="18"/>
  <c r="BK85" i="18"/>
  <c r="BJ85" i="18"/>
  <c r="BI85" i="18"/>
  <c r="BH85" i="18"/>
  <c r="BG85" i="18"/>
  <c r="BF85" i="18"/>
  <c r="BE85" i="18"/>
  <c r="BD85" i="18"/>
  <c r="BC85" i="18"/>
  <c r="BB85" i="18"/>
  <c r="BA85" i="18"/>
  <c r="AZ85" i="18"/>
  <c r="AY85" i="18"/>
  <c r="AX85" i="18"/>
  <c r="AW85" i="18"/>
  <c r="AV85" i="18"/>
  <c r="AU85" i="18"/>
  <c r="AT85" i="18"/>
  <c r="AS85" i="18"/>
  <c r="AR85" i="18"/>
  <c r="AQ85" i="18"/>
  <c r="AP85" i="18"/>
  <c r="AO85" i="18"/>
  <c r="AN85" i="18"/>
  <c r="AM85" i="18"/>
  <c r="AL85" i="18"/>
  <c r="AK85" i="18"/>
  <c r="AJ85" i="18"/>
  <c r="AI85" i="18"/>
  <c r="AH85" i="18"/>
  <c r="AG85" i="18"/>
  <c r="AF85" i="18"/>
  <c r="AE85" i="18"/>
  <c r="AD85" i="18"/>
  <c r="AC85" i="18"/>
  <c r="AB85" i="18"/>
  <c r="AA85" i="18"/>
  <c r="Z85" i="18"/>
  <c r="Y85" i="18"/>
  <c r="X85" i="18"/>
  <c r="W85" i="18"/>
  <c r="BN84" i="18"/>
  <c r="BM84" i="18"/>
  <c r="BL84" i="18"/>
  <c r="BK84" i="18"/>
  <c r="BJ84" i="18"/>
  <c r="BI84" i="18"/>
  <c r="BH84" i="18"/>
  <c r="BG84" i="18"/>
  <c r="BF84" i="18"/>
  <c r="BE84" i="18"/>
  <c r="BD84" i="18"/>
  <c r="BC84" i="18"/>
  <c r="BB84" i="18"/>
  <c r="BA84" i="18"/>
  <c r="AZ84" i="18"/>
  <c r="AY84" i="18"/>
  <c r="AX84" i="18"/>
  <c r="AW84" i="18"/>
  <c r="AV84" i="18"/>
  <c r="AU84" i="18"/>
  <c r="AT84" i="18"/>
  <c r="AS84" i="18"/>
  <c r="AR84" i="18"/>
  <c r="AQ84" i="18"/>
  <c r="AP84" i="18"/>
  <c r="AO84" i="18"/>
  <c r="AN84" i="18"/>
  <c r="AM84" i="18"/>
  <c r="AL84" i="18"/>
  <c r="AK84" i="18"/>
  <c r="AJ84" i="18"/>
  <c r="AI84" i="18"/>
  <c r="AH84" i="18"/>
  <c r="AG84" i="18"/>
  <c r="AF84" i="18"/>
  <c r="AE84" i="18"/>
  <c r="AD84" i="18"/>
  <c r="AC84" i="18"/>
  <c r="AB84" i="18"/>
  <c r="AA84" i="18"/>
  <c r="Z84" i="18"/>
  <c r="Y84" i="18"/>
  <c r="X84" i="18"/>
  <c r="W84" i="18"/>
  <c r="BN82" i="18"/>
  <c r="BM82" i="18"/>
  <c r="BL82" i="18"/>
  <c r="BK82" i="18"/>
  <c r="BJ82" i="18"/>
  <c r="BI82" i="18"/>
  <c r="BH82" i="18"/>
  <c r="BG82" i="18"/>
  <c r="BF82" i="18"/>
  <c r="BE82" i="18"/>
  <c r="BD82" i="18"/>
  <c r="BC82" i="18"/>
  <c r="BB82" i="18"/>
  <c r="BA82" i="18"/>
  <c r="AZ82" i="18"/>
  <c r="AY82" i="18"/>
  <c r="AX82" i="18"/>
  <c r="AW82" i="18"/>
  <c r="AV82" i="18"/>
  <c r="AU82" i="18"/>
  <c r="AT82" i="18"/>
  <c r="AS82" i="18"/>
  <c r="AR82" i="18"/>
  <c r="AQ82" i="18"/>
  <c r="AP82" i="18"/>
  <c r="AO82" i="18"/>
  <c r="AN82" i="18"/>
  <c r="AM82" i="18"/>
  <c r="AL82" i="18"/>
  <c r="AK82" i="18"/>
  <c r="AJ82" i="18"/>
  <c r="AI82" i="18"/>
  <c r="AH82" i="18"/>
  <c r="AG82" i="18"/>
  <c r="AF82" i="18"/>
  <c r="AE82" i="18"/>
  <c r="AD82" i="18"/>
  <c r="AC82" i="18"/>
  <c r="AB82" i="18"/>
  <c r="AA82" i="18"/>
  <c r="Z82" i="18"/>
  <c r="Y82" i="18"/>
  <c r="X82" i="18"/>
  <c r="W82" i="18"/>
  <c r="BN81" i="18"/>
  <c r="BM81" i="18"/>
  <c r="BL81" i="18"/>
  <c r="BK81" i="18"/>
  <c r="AT81" i="18"/>
  <c r="AS81" i="18"/>
  <c r="AR81" i="18"/>
  <c r="AQ81" i="18"/>
  <c r="AP81" i="18"/>
  <c r="AO81" i="18"/>
  <c r="AN81" i="18"/>
  <c r="AM81" i="18"/>
  <c r="AL81" i="18"/>
  <c r="AK81" i="18"/>
  <c r="AJ81" i="18"/>
  <c r="AI81" i="18"/>
  <c r="AH81" i="18"/>
  <c r="AG81" i="18"/>
  <c r="AF81" i="18"/>
  <c r="AE81" i="18"/>
  <c r="AD81" i="18"/>
  <c r="AC81" i="18"/>
  <c r="AB81" i="18"/>
  <c r="AA81" i="18"/>
  <c r="BN80" i="18"/>
  <c r="BM80" i="18"/>
  <c r="BL80" i="18"/>
  <c r="BK80" i="18"/>
  <c r="BJ80" i="18"/>
  <c r="BI80" i="18"/>
  <c r="BH80" i="18"/>
  <c r="BG80" i="18"/>
  <c r="BF80" i="18"/>
  <c r="BE80" i="18"/>
  <c r="BD80" i="18"/>
  <c r="BC80" i="18"/>
  <c r="BB80" i="18"/>
  <c r="BA80" i="18"/>
  <c r="AZ80" i="18"/>
  <c r="AY80" i="18"/>
  <c r="AX80" i="18"/>
  <c r="AW80" i="18"/>
  <c r="AV80" i="18"/>
  <c r="AU80" i="18"/>
  <c r="AT80" i="18"/>
  <c r="AS80" i="18"/>
  <c r="AR80" i="18"/>
  <c r="AQ80" i="18"/>
  <c r="AP80" i="18"/>
  <c r="AO80" i="18"/>
  <c r="AN80" i="18"/>
  <c r="AM80" i="18"/>
  <c r="AL80" i="18"/>
  <c r="AK80" i="18"/>
  <c r="AJ80" i="18"/>
  <c r="AI80" i="18"/>
  <c r="AH80" i="18"/>
  <c r="AG80" i="18"/>
  <c r="AF80" i="18"/>
  <c r="AE80" i="18"/>
  <c r="AD80" i="18"/>
  <c r="AC80" i="18"/>
  <c r="AB80" i="18"/>
  <c r="AA80" i="18"/>
  <c r="Z80" i="18"/>
  <c r="Y80" i="18"/>
  <c r="X80" i="18"/>
  <c r="W80" i="18"/>
  <c r="V80" i="18"/>
  <c r="U80" i="18"/>
  <c r="T80" i="18"/>
  <c r="S80" i="18"/>
  <c r="R80" i="18"/>
  <c r="Q80" i="18"/>
  <c r="P80" i="18"/>
  <c r="O80" i="18"/>
  <c r="N80" i="18"/>
  <c r="M80" i="18"/>
  <c r="L80" i="18"/>
  <c r="K80" i="18"/>
  <c r="J80" i="18"/>
  <c r="I80" i="18"/>
  <c r="H80" i="18"/>
  <c r="G80" i="18"/>
  <c r="BN79" i="18"/>
  <c r="BM79" i="18"/>
  <c r="BL79" i="18"/>
  <c r="BK79" i="18"/>
  <c r="BJ79" i="18"/>
  <c r="BI79" i="18"/>
  <c r="BH79" i="18"/>
  <c r="BG79" i="18"/>
  <c r="BF79" i="18"/>
  <c r="BE79" i="18"/>
  <c r="BD79" i="18"/>
  <c r="BC79" i="18"/>
  <c r="BB79" i="18"/>
  <c r="BA79" i="18"/>
  <c r="AZ79" i="18"/>
  <c r="AY79" i="18"/>
  <c r="AX79" i="18"/>
  <c r="AW79" i="18"/>
  <c r="AV79" i="18"/>
  <c r="AU79" i="18"/>
  <c r="AT79" i="18"/>
  <c r="AS79" i="18"/>
  <c r="AR79" i="18"/>
  <c r="AQ79" i="18"/>
  <c r="AP79" i="18"/>
  <c r="AO79" i="18"/>
  <c r="AN79" i="18"/>
  <c r="AM79" i="18"/>
  <c r="AL79" i="18"/>
  <c r="AK79" i="18"/>
  <c r="AJ79" i="18"/>
  <c r="AI79" i="18"/>
  <c r="AH79" i="18"/>
  <c r="AG79" i="18"/>
  <c r="AF79" i="18"/>
  <c r="AE79" i="18"/>
  <c r="AD79" i="18"/>
  <c r="AC79" i="18"/>
  <c r="AB79" i="18"/>
  <c r="AA79" i="18"/>
  <c r="BN78" i="18"/>
  <c r="BM78" i="18"/>
  <c r="BL78" i="18"/>
  <c r="BK78" i="18"/>
  <c r="BJ78" i="18"/>
  <c r="BI78" i="18"/>
  <c r="BH78" i="18"/>
  <c r="BG78" i="18"/>
  <c r="BF78" i="18"/>
  <c r="BE78" i="18"/>
  <c r="BD78" i="18"/>
  <c r="BC78" i="18"/>
  <c r="BB78" i="18"/>
  <c r="BA78" i="18"/>
  <c r="AZ78" i="18"/>
  <c r="AY78" i="18"/>
  <c r="AX78" i="18"/>
  <c r="AW78" i="18"/>
  <c r="AV78" i="18"/>
  <c r="AU78" i="18"/>
  <c r="AT78" i="18"/>
  <c r="AS78" i="18"/>
  <c r="AR78" i="18"/>
  <c r="AQ78" i="18"/>
  <c r="AP78" i="18"/>
  <c r="AO78" i="18"/>
  <c r="AN78" i="18"/>
  <c r="AM78" i="18"/>
  <c r="AL78" i="18"/>
  <c r="AK78" i="18"/>
  <c r="AJ78" i="18"/>
  <c r="AI78" i="18"/>
  <c r="AH78" i="18"/>
  <c r="AG78" i="18"/>
  <c r="AF78" i="18"/>
  <c r="AE78" i="18"/>
  <c r="AD78" i="18"/>
  <c r="AC78" i="18"/>
  <c r="AB78" i="18"/>
  <c r="AA78" i="18"/>
  <c r="Z78" i="18"/>
  <c r="Y78" i="18"/>
  <c r="X78" i="18"/>
  <c r="W78" i="18"/>
  <c r="V78" i="18"/>
  <c r="U78" i="18"/>
  <c r="T78" i="18"/>
  <c r="S78" i="18"/>
  <c r="R78" i="18"/>
  <c r="Q78" i="18"/>
  <c r="P78" i="18"/>
  <c r="O78" i="18"/>
  <c r="N78" i="18"/>
  <c r="M78" i="18"/>
  <c r="L78" i="18"/>
  <c r="K78" i="18"/>
  <c r="J78" i="18"/>
  <c r="I78" i="18"/>
  <c r="H78" i="18"/>
  <c r="G78" i="18"/>
  <c r="BN77" i="18"/>
  <c r="BM77" i="18"/>
  <c r="BL77" i="18"/>
  <c r="BK77" i="18"/>
  <c r="AP77" i="18"/>
  <c r="AO77" i="18"/>
  <c r="AN77" i="18"/>
  <c r="AM77" i="18"/>
  <c r="AL77" i="18"/>
  <c r="AK77" i="18"/>
  <c r="AJ77" i="18"/>
  <c r="AI77" i="18"/>
  <c r="AH77" i="18"/>
  <c r="AG77" i="18"/>
  <c r="AF77" i="18"/>
  <c r="AE77" i="18"/>
  <c r="BN76" i="18"/>
  <c r="BM76" i="18"/>
  <c r="BL76" i="18"/>
  <c r="BK76" i="18"/>
  <c r="BJ76" i="18"/>
  <c r="BI76" i="18"/>
  <c r="BH76" i="18"/>
  <c r="BG76" i="18"/>
  <c r="BF76" i="18"/>
  <c r="BE76" i="18"/>
  <c r="BD76" i="18"/>
  <c r="BC76" i="18"/>
  <c r="BB76" i="18"/>
  <c r="BA76" i="18"/>
  <c r="AZ76" i="18"/>
  <c r="AY76" i="18"/>
  <c r="AX76" i="18"/>
  <c r="AW76" i="18"/>
  <c r="AV76" i="18"/>
  <c r="AU76" i="18"/>
  <c r="AT76" i="18"/>
  <c r="AS76" i="18"/>
  <c r="AR76" i="18"/>
  <c r="AQ76" i="18"/>
  <c r="AP76" i="18"/>
  <c r="AO76" i="18"/>
  <c r="AN76" i="18"/>
  <c r="AM76" i="18"/>
  <c r="AL76" i="18"/>
  <c r="AK76" i="18"/>
  <c r="AJ76" i="18"/>
  <c r="AI76" i="18"/>
  <c r="AH76" i="18"/>
  <c r="AG76" i="18"/>
  <c r="AF76" i="18"/>
  <c r="AE76" i="18"/>
  <c r="AD76" i="18"/>
  <c r="AC76" i="18"/>
  <c r="AB76" i="18"/>
  <c r="AA76" i="18"/>
  <c r="Z76" i="18"/>
  <c r="Y76" i="18"/>
  <c r="X76" i="18"/>
  <c r="W76" i="18"/>
  <c r="J76" i="18"/>
  <c r="I76" i="18"/>
  <c r="H76" i="18"/>
  <c r="G76" i="18"/>
  <c r="BN75" i="18"/>
  <c r="BM75" i="18"/>
  <c r="BL75" i="18"/>
  <c r="BK75" i="18"/>
  <c r="BJ75" i="18"/>
  <c r="BI75" i="18"/>
  <c r="BH75" i="18"/>
  <c r="BG75" i="18"/>
  <c r="BF75" i="18"/>
  <c r="BE75" i="18"/>
  <c r="BD75" i="18"/>
  <c r="BC75" i="18"/>
  <c r="BB75" i="18"/>
  <c r="BA75" i="18"/>
  <c r="AZ75" i="18"/>
  <c r="AY75" i="18"/>
  <c r="AX75" i="18"/>
  <c r="AW75" i="18"/>
  <c r="AV75" i="18"/>
  <c r="AU75" i="18"/>
  <c r="AT75" i="18"/>
  <c r="AS75" i="18"/>
  <c r="AR75" i="18"/>
  <c r="AQ75" i="18"/>
  <c r="AP75" i="18"/>
  <c r="AO75" i="18"/>
  <c r="AN75" i="18"/>
  <c r="AM75" i="18"/>
  <c r="AL75" i="18"/>
  <c r="AK75" i="18"/>
  <c r="AJ75" i="18"/>
  <c r="AI75" i="18"/>
  <c r="AH75" i="18"/>
  <c r="AG75" i="18"/>
  <c r="AF75" i="18"/>
  <c r="AE75" i="18"/>
  <c r="AD75" i="18"/>
  <c r="AC75" i="18"/>
  <c r="AB75" i="18"/>
  <c r="AA75" i="18"/>
  <c r="Z75" i="18"/>
  <c r="Y75" i="18"/>
  <c r="X75" i="18"/>
  <c r="W75" i="18"/>
  <c r="V75" i="18"/>
  <c r="U75" i="18"/>
  <c r="T75" i="18"/>
  <c r="S75" i="18"/>
  <c r="R75" i="18"/>
  <c r="Q75" i="18"/>
  <c r="P75" i="18"/>
  <c r="O75" i="18"/>
  <c r="N75" i="18"/>
  <c r="M75" i="18"/>
  <c r="L75" i="18"/>
  <c r="K75" i="18"/>
  <c r="J75" i="18"/>
  <c r="I75" i="18"/>
  <c r="H75" i="18"/>
  <c r="G75" i="18"/>
  <c r="BN74" i="18"/>
  <c r="BM74" i="18"/>
  <c r="BL74" i="18"/>
  <c r="BK74" i="18"/>
  <c r="BJ74" i="18"/>
  <c r="BI74" i="18"/>
  <c r="BH74" i="18"/>
  <c r="BG74" i="18"/>
  <c r="BF74" i="18"/>
  <c r="BE74" i="18"/>
  <c r="BD74" i="18"/>
  <c r="BC74" i="18"/>
  <c r="BB74" i="18"/>
  <c r="BA74" i="18"/>
  <c r="AZ74" i="18"/>
  <c r="AY74" i="18"/>
  <c r="AX74" i="18"/>
  <c r="AW74" i="18"/>
  <c r="AV74" i="18"/>
  <c r="AU74" i="18"/>
  <c r="AT74" i="18"/>
  <c r="AS74" i="18"/>
  <c r="AR74" i="18"/>
  <c r="AQ74" i="18"/>
  <c r="AP74" i="18"/>
  <c r="AO74" i="18"/>
  <c r="AN74" i="18"/>
  <c r="AM74" i="18"/>
  <c r="AL74" i="18"/>
  <c r="AK74" i="18"/>
  <c r="AJ74" i="18"/>
  <c r="AI74" i="18"/>
  <c r="AH74" i="18"/>
  <c r="AG74" i="18"/>
  <c r="AF74" i="18"/>
  <c r="AE74" i="18"/>
  <c r="AD74" i="18"/>
  <c r="AC74" i="18"/>
  <c r="AB74" i="18"/>
  <c r="AA74" i="18"/>
  <c r="BN73" i="18"/>
  <c r="BM73" i="18"/>
  <c r="BL73" i="18"/>
  <c r="BK73" i="18"/>
  <c r="BB73" i="18"/>
  <c r="BA73" i="18"/>
  <c r="AZ73" i="18"/>
  <c r="AY73" i="18"/>
  <c r="AX73" i="18"/>
  <c r="AW73" i="18"/>
  <c r="AV73" i="18"/>
  <c r="AU73" i="18"/>
  <c r="AT73" i="18"/>
  <c r="AS73" i="18"/>
  <c r="AR73" i="18"/>
  <c r="AQ73" i="18"/>
  <c r="BN72" i="18"/>
  <c r="BM72" i="18"/>
  <c r="BL72" i="18"/>
  <c r="BK72" i="18"/>
  <c r="AL72" i="18"/>
  <c r="AK72" i="18"/>
  <c r="AJ72" i="18"/>
  <c r="AI72" i="18"/>
  <c r="AH72" i="18"/>
  <c r="AG72" i="18"/>
  <c r="AF72" i="18"/>
  <c r="AE72" i="18"/>
  <c r="AD72" i="18"/>
  <c r="AC72" i="18"/>
  <c r="AB72" i="18"/>
  <c r="AA72" i="18"/>
  <c r="BN71" i="18"/>
  <c r="BM71" i="18"/>
  <c r="BL71" i="18"/>
  <c r="BK71" i="18"/>
  <c r="BJ71" i="18"/>
  <c r="BI71" i="18"/>
  <c r="BH71" i="18"/>
  <c r="BG71" i="18"/>
  <c r="BF71" i="18"/>
  <c r="BE71" i="18"/>
  <c r="BD71" i="18"/>
  <c r="BC71" i="18"/>
  <c r="BB71" i="18"/>
  <c r="BA71" i="18"/>
  <c r="AZ71" i="18"/>
  <c r="AY71" i="18"/>
  <c r="AX71" i="18"/>
  <c r="AW71" i="18"/>
  <c r="AV71" i="18"/>
  <c r="AU71" i="18"/>
  <c r="AT71" i="18"/>
  <c r="AS71" i="18"/>
  <c r="AR71" i="18"/>
  <c r="AQ71" i="18"/>
  <c r="AP71" i="18"/>
  <c r="AO71" i="18"/>
  <c r="AN71" i="18"/>
  <c r="AM71" i="18"/>
  <c r="AL71" i="18"/>
  <c r="AK71" i="18"/>
  <c r="AJ71" i="18"/>
  <c r="AI71" i="18"/>
  <c r="AH71" i="18"/>
  <c r="AG71" i="18"/>
  <c r="AF71" i="18"/>
  <c r="AE71" i="18"/>
  <c r="AD71" i="18"/>
  <c r="AC71" i="18"/>
  <c r="AB71" i="18"/>
  <c r="AA71" i="18"/>
  <c r="Z71" i="18"/>
  <c r="Y71" i="18"/>
  <c r="X71" i="18"/>
  <c r="W71" i="18"/>
  <c r="V71" i="18"/>
  <c r="U71" i="18"/>
  <c r="T71" i="18"/>
  <c r="S71" i="18"/>
  <c r="R71" i="18"/>
  <c r="Q71" i="18"/>
  <c r="P71" i="18"/>
  <c r="O71" i="18"/>
  <c r="N71" i="18"/>
  <c r="M71" i="18"/>
  <c r="L71" i="18"/>
  <c r="K71" i="18"/>
  <c r="J71" i="18"/>
  <c r="I71" i="18"/>
  <c r="H71" i="18"/>
  <c r="G71" i="18"/>
  <c r="BN70" i="18"/>
  <c r="BM70" i="18"/>
  <c r="BL70" i="18"/>
  <c r="BK70" i="18"/>
  <c r="BJ70" i="18"/>
  <c r="BI70" i="18"/>
  <c r="BH70" i="18"/>
  <c r="BG70" i="18"/>
  <c r="BF70" i="18"/>
  <c r="BE70" i="18"/>
  <c r="BD70" i="18"/>
  <c r="BC70" i="18"/>
  <c r="BB70" i="18"/>
  <c r="BA70" i="18"/>
  <c r="AZ70" i="18"/>
  <c r="AY70" i="18"/>
  <c r="AX70" i="18"/>
  <c r="AW70" i="18"/>
  <c r="AV70" i="18"/>
  <c r="AU70" i="18"/>
  <c r="AT70" i="18"/>
  <c r="AS70" i="18"/>
  <c r="AR70" i="18"/>
  <c r="AQ70" i="18"/>
  <c r="AP70" i="18"/>
  <c r="AO70" i="18"/>
  <c r="AN70" i="18"/>
  <c r="AM70" i="18"/>
  <c r="AL70" i="18"/>
  <c r="AK70" i="18"/>
  <c r="AJ70" i="18"/>
  <c r="AI70" i="18"/>
  <c r="AH70" i="18"/>
  <c r="AG70" i="18"/>
  <c r="AF70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S70" i="18"/>
  <c r="R70" i="18"/>
  <c r="Q70" i="18"/>
  <c r="P70" i="18"/>
  <c r="O70" i="18"/>
  <c r="N70" i="18"/>
  <c r="M70" i="18"/>
  <c r="L70" i="18"/>
  <c r="K70" i="18"/>
  <c r="J70" i="18"/>
  <c r="I70" i="18"/>
  <c r="H70" i="18"/>
  <c r="G70" i="18"/>
  <c r="BN69" i="18"/>
  <c r="BM69" i="18"/>
  <c r="BL69" i="18"/>
  <c r="BK69" i="18"/>
  <c r="BJ69" i="18"/>
  <c r="BI69" i="18"/>
  <c r="BH69" i="18"/>
  <c r="BG69" i="18"/>
  <c r="BF69" i="18"/>
  <c r="BE69" i="18"/>
  <c r="BD69" i="18"/>
  <c r="BC69" i="18"/>
  <c r="BB69" i="18"/>
  <c r="BA69" i="18"/>
  <c r="AZ69" i="18"/>
  <c r="AY69" i="18"/>
  <c r="AX69" i="18"/>
  <c r="AW69" i="18"/>
  <c r="AV69" i="18"/>
  <c r="AU69" i="18"/>
  <c r="AT69" i="18"/>
  <c r="AS69" i="18"/>
  <c r="AR69" i="18"/>
  <c r="AQ69" i="18"/>
  <c r="AP69" i="18"/>
  <c r="AO69" i="18"/>
  <c r="AN69" i="18"/>
  <c r="AM69" i="18"/>
  <c r="AL69" i="18"/>
  <c r="AK69" i="18"/>
  <c r="AJ69" i="18"/>
  <c r="AI69" i="18"/>
  <c r="AH69" i="18"/>
  <c r="AG69" i="18"/>
  <c r="AF69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P69" i="18"/>
  <c r="O69" i="18"/>
  <c r="N69" i="18"/>
  <c r="M69" i="18"/>
  <c r="L69" i="18"/>
  <c r="K69" i="18"/>
  <c r="J69" i="18"/>
  <c r="I69" i="18"/>
  <c r="H69" i="18"/>
  <c r="G69" i="18"/>
  <c r="BN68" i="18"/>
  <c r="BM68" i="18"/>
  <c r="BL68" i="18"/>
  <c r="BK68" i="18"/>
  <c r="BJ68" i="18"/>
  <c r="BI68" i="18"/>
  <c r="BH68" i="18"/>
  <c r="BG68" i="18"/>
  <c r="BF68" i="18"/>
  <c r="BE68" i="18"/>
  <c r="BD68" i="18"/>
  <c r="BC68" i="18"/>
  <c r="BB68" i="18"/>
  <c r="BA68" i="18"/>
  <c r="AZ68" i="18"/>
  <c r="AY68" i="18"/>
  <c r="AX68" i="18"/>
  <c r="AW68" i="18"/>
  <c r="AV68" i="18"/>
  <c r="AU68" i="18"/>
  <c r="AT68" i="18"/>
  <c r="AS68" i="18"/>
  <c r="AR68" i="18"/>
  <c r="AQ68" i="18"/>
  <c r="AP68" i="18"/>
  <c r="AO68" i="18"/>
  <c r="AN68" i="18"/>
  <c r="AM68" i="18"/>
  <c r="AL68" i="18"/>
  <c r="AK68" i="18"/>
  <c r="AJ68" i="18"/>
  <c r="AI68" i="18"/>
  <c r="AH68" i="18"/>
  <c r="AG68" i="18"/>
  <c r="AF68" i="18"/>
  <c r="AE68" i="18"/>
  <c r="AD68" i="18"/>
  <c r="AC68" i="18"/>
  <c r="AB68" i="18"/>
  <c r="AA68" i="18"/>
  <c r="Z68" i="18"/>
  <c r="Y68" i="18"/>
  <c r="X68" i="18"/>
  <c r="W68" i="18"/>
  <c r="V68" i="18"/>
  <c r="U68" i="18"/>
  <c r="T68" i="18"/>
  <c r="S68" i="18"/>
  <c r="R68" i="18"/>
  <c r="Q68" i="18"/>
  <c r="P68" i="18"/>
  <c r="O68" i="18"/>
  <c r="N68" i="18"/>
  <c r="M68" i="18"/>
  <c r="L68" i="18"/>
  <c r="K68" i="18"/>
  <c r="J68" i="18"/>
  <c r="I68" i="18"/>
  <c r="H68" i="18"/>
  <c r="G68" i="18"/>
  <c r="BN67" i="18"/>
  <c r="BM67" i="18"/>
  <c r="BL67" i="18"/>
  <c r="BK67" i="18"/>
  <c r="BJ67" i="18"/>
  <c r="BI67" i="18"/>
  <c r="BH67" i="18"/>
  <c r="BG67" i="18"/>
  <c r="BF67" i="18"/>
  <c r="BE67" i="18"/>
  <c r="BD67" i="18"/>
  <c r="BC67" i="18"/>
  <c r="BB67" i="18"/>
  <c r="BA67" i="18"/>
  <c r="AZ67" i="18"/>
  <c r="AY67" i="18"/>
  <c r="AX67" i="18"/>
  <c r="AW67" i="18"/>
  <c r="AV67" i="18"/>
  <c r="AU67" i="18"/>
  <c r="AT67" i="18"/>
  <c r="AS67" i="18"/>
  <c r="AR67" i="18"/>
  <c r="AQ67" i="18"/>
  <c r="AP67" i="18"/>
  <c r="AO67" i="18"/>
  <c r="AN67" i="18"/>
  <c r="AM67" i="18"/>
  <c r="AL67" i="18"/>
  <c r="AK67" i="18"/>
  <c r="AJ67" i="18"/>
  <c r="AI67" i="18"/>
  <c r="AH67" i="18"/>
  <c r="AG67" i="18"/>
  <c r="AF67" i="18"/>
  <c r="AE67" i="18"/>
  <c r="AD67" i="18"/>
  <c r="AC67" i="18"/>
  <c r="AB67" i="18"/>
  <c r="AA67" i="18"/>
  <c r="Z67" i="18"/>
  <c r="Y67" i="18"/>
  <c r="X67" i="18"/>
  <c r="W67" i="18"/>
  <c r="R67" i="18"/>
  <c r="Q67" i="18"/>
  <c r="P67" i="18"/>
  <c r="O67" i="18"/>
  <c r="BN66" i="18"/>
  <c r="BM66" i="18"/>
  <c r="BL66" i="18"/>
  <c r="BK66" i="18"/>
  <c r="BJ66" i="18"/>
  <c r="BI66" i="18"/>
  <c r="BH66" i="18"/>
  <c r="BG66" i="18"/>
  <c r="BF66" i="18"/>
  <c r="BE66" i="18"/>
  <c r="BD66" i="18"/>
  <c r="BC66" i="18"/>
  <c r="BB66" i="18"/>
  <c r="BA66" i="18"/>
  <c r="AZ66" i="18"/>
  <c r="AY66" i="18"/>
  <c r="AX66" i="18"/>
  <c r="AW66" i="18"/>
  <c r="AV66" i="18"/>
  <c r="AU66" i="18"/>
  <c r="AT66" i="18"/>
  <c r="AS66" i="18"/>
  <c r="AR66" i="18"/>
  <c r="AQ66" i="18"/>
  <c r="AP66" i="18"/>
  <c r="AO66" i="18"/>
  <c r="AN66" i="18"/>
  <c r="AM66" i="18"/>
  <c r="AL66" i="18"/>
  <c r="AK66" i="18"/>
  <c r="AJ66" i="18"/>
  <c r="AI66" i="18"/>
  <c r="AH66" i="18"/>
  <c r="AG66" i="18"/>
  <c r="AF66" i="18"/>
  <c r="AE66" i="18"/>
  <c r="AD66" i="18"/>
  <c r="AC66" i="18"/>
  <c r="AB66" i="18"/>
  <c r="AA66" i="18"/>
  <c r="BN64" i="18"/>
  <c r="BM64" i="18"/>
  <c r="BL64" i="18"/>
  <c r="BK64" i="18"/>
  <c r="BJ64" i="18"/>
  <c r="BI64" i="18"/>
  <c r="BH64" i="18"/>
  <c r="BG64" i="18"/>
  <c r="BF64" i="18"/>
  <c r="BE64" i="18"/>
  <c r="BD64" i="18"/>
  <c r="BC64" i="18"/>
  <c r="BB64" i="18"/>
  <c r="BA64" i="18"/>
  <c r="AZ64" i="18"/>
  <c r="AY64" i="18"/>
  <c r="AX64" i="18"/>
  <c r="AW64" i="18"/>
  <c r="AV64" i="18"/>
  <c r="AU64" i="18"/>
  <c r="AT64" i="18"/>
  <c r="AS64" i="18"/>
  <c r="AR64" i="18"/>
  <c r="AQ64" i="18"/>
  <c r="AP64" i="18"/>
  <c r="AO64" i="18"/>
  <c r="AN64" i="18"/>
  <c r="AM64" i="18"/>
  <c r="AL64" i="18"/>
  <c r="AK64" i="18"/>
  <c r="AJ64" i="18"/>
  <c r="AI64" i="18"/>
  <c r="AH64" i="18"/>
  <c r="AG64" i="18"/>
  <c r="AF64" i="18"/>
  <c r="AE64" i="18"/>
  <c r="AD64" i="18"/>
  <c r="AC64" i="18"/>
  <c r="AB64" i="18"/>
  <c r="AA64" i="18"/>
  <c r="Z64" i="18"/>
  <c r="Y64" i="18"/>
  <c r="X64" i="18"/>
  <c r="W64" i="18"/>
  <c r="V64" i="18"/>
  <c r="U64" i="18"/>
  <c r="T64" i="18"/>
  <c r="S64" i="18"/>
  <c r="BN63" i="18"/>
  <c r="BM63" i="18"/>
  <c r="BL63" i="18"/>
  <c r="BK63" i="18"/>
  <c r="BJ63" i="18"/>
  <c r="BI63" i="18"/>
  <c r="BH63" i="18"/>
  <c r="BG63" i="18"/>
  <c r="BF63" i="18"/>
  <c r="BE63" i="18"/>
  <c r="BD63" i="18"/>
  <c r="BC63" i="18"/>
  <c r="BB63" i="18"/>
  <c r="BA63" i="18"/>
  <c r="AZ63" i="18"/>
  <c r="AY63" i="18"/>
  <c r="AX63" i="18"/>
  <c r="AW63" i="18"/>
  <c r="AV63" i="18"/>
  <c r="AU63" i="18"/>
  <c r="AT63" i="18"/>
  <c r="AS63" i="18"/>
  <c r="AR63" i="18"/>
  <c r="AQ63" i="18"/>
  <c r="AP63" i="18"/>
  <c r="AO63" i="18"/>
  <c r="AN63" i="18"/>
  <c r="AM63" i="18"/>
  <c r="AL63" i="18"/>
  <c r="AK63" i="18"/>
  <c r="AJ63" i="18"/>
  <c r="AI63" i="18"/>
  <c r="AH63" i="18"/>
  <c r="AG63" i="18"/>
  <c r="AF63" i="18"/>
  <c r="AE63" i="18"/>
  <c r="AD63" i="18"/>
  <c r="AC63" i="18"/>
  <c r="AB63" i="18"/>
  <c r="AA63" i="18"/>
  <c r="Z63" i="18"/>
  <c r="Y63" i="18"/>
  <c r="X63" i="18"/>
  <c r="W63" i="18"/>
  <c r="J63" i="18"/>
  <c r="I63" i="18"/>
  <c r="H63" i="18"/>
  <c r="G63" i="18"/>
  <c r="BN62" i="18"/>
  <c r="BM62" i="18"/>
  <c r="BL62" i="18"/>
  <c r="BK62" i="18"/>
  <c r="BF62" i="18"/>
  <c r="BE62" i="18"/>
  <c r="BD62" i="18"/>
  <c r="BC62" i="18"/>
  <c r="BB62" i="18"/>
  <c r="BA62" i="18"/>
  <c r="AZ62" i="18"/>
  <c r="AY62" i="18"/>
  <c r="AX62" i="18"/>
  <c r="AW62" i="18"/>
  <c r="AV62" i="18"/>
  <c r="AU62" i="18"/>
  <c r="AT62" i="18"/>
  <c r="AS62" i="18"/>
  <c r="AR62" i="18"/>
  <c r="AQ62" i="18"/>
  <c r="AP62" i="18"/>
  <c r="AO62" i="18"/>
  <c r="AN62" i="18"/>
  <c r="AM62" i="18"/>
  <c r="AL62" i="18"/>
  <c r="AK62" i="18"/>
  <c r="AJ62" i="18"/>
  <c r="AI62" i="18"/>
  <c r="AH62" i="18"/>
  <c r="AG62" i="18"/>
  <c r="AF62" i="18"/>
  <c r="AE62" i="18"/>
  <c r="AD62" i="18"/>
  <c r="AC62" i="18"/>
  <c r="AB62" i="18"/>
  <c r="AA62" i="18"/>
  <c r="Z62" i="18"/>
  <c r="Y62" i="18"/>
  <c r="X62" i="18"/>
  <c r="W62" i="18"/>
  <c r="V62" i="18"/>
  <c r="U62" i="18"/>
  <c r="T62" i="18"/>
  <c r="S62" i="18"/>
  <c r="R62" i="18"/>
  <c r="Q62" i="18"/>
  <c r="P62" i="18"/>
  <c r="O62" i="18"/>
  <c r="N62" i="18"/>
  <c r="M62" i="18"/>
  <c r="L62" i="18"/>
  <c r="K62" i="18"/>
  <c r="J62" i="18"/>
  <c r="I62" i="18"/>
  <c r="H62" i="18"/>
  <c r="G62" i="18"/>
  <c r="BN61" i="18"/>
  <c r="BM61" i="18"/>
  <c r="BL61" i="18"/>
  <c r="BK61" i="18"/>
  <c r="BJ61" i="18"/>
  <c r="BI61" i="18"/>
  <c r="BH61" i="18"/>
  <c r="BG61" i="18"/>
  <c r="BN60" i="18"/>
  <c r="BM60" i="18"/>
  <c r="BL60" i="18"/>
  <c r="BK60" i="18"/>
  <c r="BJ60" i="18"/>
  <c r="BI60" i="18"/>
  <c r="BH60" i="18"/>
  <c r="BG60" i="18"/>
  <c r="BF60" i="18"/>
  <c r="BE60" i="18"/>
  <c r="BD60" i="18"/>
  <c r="BC60" i="18"/>
  <c r="BB60" i="18"/>
  <c r="BA60" i="18"/>
  <c r="AZ60" i="18"/>
  <c r="AY60" i="18"/>
  <c r="AX60" i="18"/>
  <c r="AW60" i="18"/>
  <c r="AV60" i="18"/>
  <c r="AU60" i="18"/>
  <c r="AT60" i="18"/>
  <c r="AS60" i="18"/>
  <c r="AR60" i="18"/>
  <c r="AQ60" i="18"/>
  <c r="AP60" i="18"/>
  <c r="AO60" i="18"/>
  <c r="AN60" i="18"/>
  <c r="AM60" i="18"/>
  <c r="AL60" i="18"/>
  <c r="AK60" i="18"/>
  <c r="AJ60" i="18"/>
  <c r="AI60" i="18"/>
  <c r="AH60" i="18"/>
  <c r="AG60" i="18"/>
  <c r="AF60" i="18"/>
  <c r="AE60" i="18"/>
  <c r="AD60" i="18"/>
  <c r="AC60" i="18"/>
  <c r="AB60" i="18"/>
  <c r="AA60" i="18"/>
  <c r="Z60" i="18"/>
  <c r="Y60" i="18"/>
  <c r="X60" i="18"/>
  <c r="W60" i="18"/>
  <c r="BN59" i="18"/>
  <c r="BM59" i="18"/>
  <c r="BL59" i="18"/>
  <c r="BK59" i="18"/>
  <c r="BJ59" i="18"/>
  <c r="BI59" i="18"/>
  <c r="BH59" i="18"/>
  <c r="BG59" i="18"/>
  <c r="BF59" i="18"/>
  <c r="BE59" i="18"/>
  <c r="BD59" i="18"/>
  <c r="BC59" i="18"/>
  <c r="BB59" i="18"/>
  <c r="BA59" i="18"/>
  <c r="AZ59" i="18"/>
  <c r="AY59" i="18"/>
  <c r="AX59" i="18"/>
  <c r="AW59" i="18"/>
  <c r="AV59" i="18"/>
  <c r="AU59" i="18"/>
  <c r="AT59" i="18"/>
  <c r="AS59" i="18"/>
  <c r="AR59" i="18"/>
  <c r="AQ59" i="18"/>
  <c r="AP59" i="18"/>
  <c r="AO59" i="18"/>
  <c r="AN59" i="18"/>
  <c r="AM59" i="18"/>
  <c r="AL59" i="18"/>
  <c r="AK59" i="18"/>
  <c r="AJ59" i="18"/>
  <c r="AI59" i="18"/>
  <c r="AH59" i="18"/>
  <c r="AG59" i="18"/>
  <c r="AF59" i="18"/>
  <c r="AE59" i="18"/>
  <c r="AD59" i="18"/>
  <c r="AC59" i="18"/>
  <c r="AB59" i="18"/>
  <c r="AA59" i="18"/>
  <c r="Z59" i="18"/>
  <c r="Y59" i="18"/>
  <c r="X59" i="18"/>
  <c r="W59" i="18"/>
  <c r="V59" i="18"/>
  <c r="U59" i="18"/>
  <c r="T59" i="18"/>
  <c r="S59" i="18"/>
  <c r="R59" i="18"/>
  <c r="Q59" i="18"/>
  <c r="P59" i="18"/>
  <c r="O59" i="18"/>
  <c r="N59" i="18"/>
  <c r="M59" i="18"/>
  <c r="L59" i="18"/>
  <c r="K59" i="18"/>
  <c r="J59" i="18"/>
  <c r="I59" i="18"/>
  <c r="H59" i="18"/>
  <c r="G59" i="18"/>
  <c r="BN58" i="18"/>
  <c r="BM58" i="18"/>
  <c r="BL58" i="18"/>
  <c r="BK58" i="18"/>
  <c r="BF58" i="18"/>
  <c r="BE58" i="18"/>
  <c r="BD58" i="18"/>
  <c r="BC58" i="18"/>
  <c r="BB58" i="18"/>
  <c r="BA58" i="18"/>
  <c r="AZ58" i="18"/>
  <c r="AY58" i="18"/>
  <c r="AX58" i="18"/>
  <c r="AW58" i="18"/>
  <c r="AV58" i="18"/>
  <c r="AU58" i="18"/>
  <c r="AT58" i="18"/>
  <c r="AS58" i="18"/>
  <c r="AR58" i="18"/>
  <c r="AQ58" i="18"/>
  <c r="BS56" i="18"/>
  <c r="BN55" i="18"/>
  <c r="BM55" i="18"/>
  <c r="BL55" i="18"/>
  <c r="BK55" i="18"/>
  <c r="BJ55" i="18"/>
  <c r="BI55" i="18"/>
  <c r="BH55" i="18"/>
  <c r="BG55" i="18"/>
  <c r="BF55" i="18"/>
  <c r="BE55" i="18"/>
  <c r="BD55" i="18"/>
  <c r="BC55" i="18"/>
  <c r="BB55" i="18"/>
  <c r="BA55" i="18"/>
  <c r="AZ55" i="18"/>
  <c r="AY55" i="18"/>
  <c r="AX55" i="18"/>
  <c r="AW55" i="18"/>
  <c r="AV55" i="18"/>
  <c r="AU55" i="18"/>
  <c r="AT55" i="18"/>
  <c r="AS55" i="18"/>
  <c r="AR55" i="18"/>
  <c r="AQ55" i="18"/>
  <c r="AP55" i="18"/>
  <c r="AO55" i="18"/>
  <c r="AN55" i="18"/>
  <c r="AM55" i="18"/>
  <c r="AL55" i="18"/>
  <c r="AK55" i="18"/>
  <c r="AJ55" i="18"/>
  <c r="AI55" i="18"/>
  <c r="AH55" i="18"/>
  <c r="AG55" i="18"/>
  <c r="AF55" i="18"/>
  <c r="AE55" i="18"/>
  <c r="AD55" i="18"/>
  <c r="AC55" i="18"/>
  <c r="AB55" i="18"/>
  <c r="AA55" i="18"/>
  <c r="Z55" i="18"/>
  <c r="Y55" i="18"/>
  <c r="X55" i="18"/>
  <c r="W55" i="18"/>
  <c r="V55" i="18"/>
  <c r="U55" i="18"/>
  <c r="T55" i="18"/>
  <c r="S55" i="18"/>
  <c r="R55" i="18"/>
  <c r="Q55" i="18"/>
  <c r="P55" i="18"/>
  <c r="O55" i="18"/>
  <c r="N55" i="18"/>
  <c r="M55" i="18"/>
  <c r="L55" i="18"/>
  <c r="K55" i="18"/>
  <c r="J55" i="18"/>
  <c r="I55" i="18"/>
  <c r="H55" i="18"/>
  <c r="G55" i="18"/>
  <c r="BN54" i="18"/>
  <c r="BM54" i="18"/>
  <c r="BL54" i="18"/>
  <c r="BK54" i="18"/>
  <c r="BJ54" i="18"/>
  <c r="BI54" i="18"/>
  <c r="BH54" i="18"/>
  <c r="BG54" i="18"/>
  <c r="BF54" i="18"/>
  <c r="BE54" i="18"/>
  <c r="BD54" i="18"/>
  <c r="BC54" i="18"/>
  <c r="BB54" i="18"/>
  <c r="BA54" i="18"/>
  <c r="AZ54" i="18"/>
  <c r="AY54" i="18"/>
  <c r="AX54" i="18"/>
  <c r="AW54" i="18"/>
  <c r="AV54" i="18"/>
  <c r="AU54" i="18"/>
  <c r="AT54" i="18"/>
  <c r="AS54" i="18"/>
  <c r="AR54" i="18"/>
  <c r="AQ54" i="18"/>
  <c r="AP54" i="18"/>
  <c r="AO54" i="18"/>
  <c r="AN54" i="18"/>
  <c r="AM54" i="18"/>
  <c r="BN51" i="18"/>
  <c r="BM51" i="18"/>
  <c r="BL51" i="18"/>
  <c r="BK51" i="18"/>
  <c r="BJ51" i="18"/>
  <c r="BI51" i="18"/>
  <c r="BH51" i="18"/>
  <c r="BG51" i="18"/>
  <c r="BF51" i="18"/>
  <c r="BE51" i="18"/>
  <c r="BD51" i="18"/>
  <c r="BC51" i="18"/>
  <c r="BB51" i="18"/>
  <c r="BA51" i="18"/>
  <c r="AZ51" i="18"/>
  <c r="AY51" i="18"/>
  <c r="AX51" i="18"/>
  <c r="AW51" i="18"/>
  <c r="AV51" i="18"/>
  <c r="AU51" i="18"/>
  <c r="AT51" i="18"/>
  <c r="AS51" i="18"/>
  <c r="AR51" i="18"/>
  <c r="AQ51" i="18"/>
  <c r="AP51" i="18"/>
  <c r="AO51" i="18"/>
  <c r="AN51" i="18"/>
  <c r="AM51" i="18"/>
  <c r="AL51" i="18"/>
  <c r="AK51" i="18"/>
  <c r="AJ51" i="18"/>
  <c r="AI51" i="18"/>
  <c r="AH51" i="18"/>
  <c r="AG51" i="18"/>
  <c r="AF51" i="18"/>
  <c r="AE51" i="18"/>
  <c r="AD51" i="18"/>
  <c r="AC51" i="18"/>
  <c r="AB51" i="18"/>
  <c r="AA51" i="18"/>
  <c r="Z51" i="18"/>
  <c r="Y51" i="18"/>
  <c r="X51" i="18"/>
  <c r="W51" i="18"/>
  <c r="V51" i="18"/>
  <c r="U51" i="18"/>
  <c r="T51" i="18"/>
  <c r="S51" i="18"/>
  <c r="R51" i="18"/>
  <c r="Q51" i="18"/>
  <c r="P51" i="18"/>
  <c r="O51" i="18"/>
  <c r="N51" i="18"/>
  <c r="M51" i="18"/>
  <c r="L51" i="18"/>
  <c r="K51" i="18"/>
  <c r="BN50" i="18"/>
  <c r="BM50" i="18"/>
  <c r="BL50" i="18"/>
  <c r="BK50" i="18"/>
  <c r="BJ50" i="18"/>
  <c r="BI50" i="18"/>
  <c r="BH50" i="18"/>
  <c r="BG50" i="18"/>
  <c r="BF50" i="18"/>
  <c r="BE50" i="18"/>
  <c r="BD50" i="18"/>
  <c r="BC50" i="18"/>
  <c r="BB50" i="18"/>
  <c r="BA50" i="18"/>
  <c r="AZ50" i="18"/>
  <c r="AY50" i="18"/>
  <c r="AX50" i="18"/>
  <c r="AW50" i="18"/>
  <c r="AV50" i="18"/>
  <c r="AU50" i="18"/>
  <c r="BN49" i="18"/>
  <c r="BM49" i="18"/>
  <c r="BL49" i="18"/>
  <c r="BK49" i="18"/>
  <c r="BJ49" i="18"/>
  <c r="BI49" i="18"/>
  <c r="BH49" i="18"/>
  <c r="BG49" i="18"/>
  <c r="BF49" i="18"/>
  <c r="BE49" i="18"/>
  <c r="BD49" i="18"/>
  <c r="BC49" i="18"/>
  <c r="BB49" i="18"/>
  <c r="BA49" i="18"/>
  <c r="AZ49" i="18"/>
  <c r="AY49" i="18"/>
  <c r="AX49" i="18"/>
  <c r="AW49" i="18"/>
  <c r="AV49" i="18"/>
  <c r="AU49" i="18"/>
  <c r="AT49" i="18"/>
  <c r="AS49" i="18"/>
  <c r="AR49" i="18"/>
  <c r="AQ49" i="18"/>
  <c r="AP49" i="18"/>
  <c r="AO49" i="18"/>
  <c r="AN49" i="18"/>
  <c r="AM49" i="18"/>
  <c r="AL49" i="18"/>
  <c r="AK49" i="18"/>
  <c r="AJ49" i="18"/>
  <c r="AI49" i="18"/>
  <c r="AH49" i="18"/>
  <c r="AG49" i="18"/>
  <c r="AF49" i="18"/>
  <c r="AE49" i="18"/>
  <c r="AD49" i="18"/>
  <c r="AC49" i="18"/>
  <c r="AB49" i="18"/>
  <c r="AA49" i="18"/>
  <c r="BN48" i="18"/>
  <c r="BM48" i="18"/>
  <c r="BL48" i="18"/>
  <c r="BK48" i="18"/>
  <c r="BJ48" i="18"/>
  <c r="BI48" i="18"/>
  <c r="BH48" i="18"/>
  <c r="BG48" i="18"/>
  <c r="BF48" i="18"/>
  <c r="BE48" i="18"/>
  <c r="BD48" i="18"/>
  <c r="BC48" i="18"/>
  <c r="BB48" i="18"/>
  <c r="BA48" i="18"/>
  <c r="AZ48" i="18"/>
  <c r="AY48" i="18"/>
  <c r="AX48" i="18"/>
  <c r="AW48" i="18"/>
  <c r="AV48" i="18"/>
  <c r="AU48" i="18"/>
  <c r="AT48" i="18"/>
  <c r="AS48" i="18"/>
  <c r="AR48" i="18"/>
  <c r="AQ48" i="18"/>
  <c r="AP48" i="18"/>
  <c r="AO48" i="18"/>
  <c r="AN48" i="18"/>
  <c r="AM48" i="18"/>
  <c r="AL48" i="18"/>
  <c r="AK48" i="18"/>
  <c r="AJ48" i="18"/>
  <c r="AI48" i="18"/>
  <c r="AH48" i="18"/>
  <c r="AG48" i="18"/>
  <c r="AF48" i="18"/>
  <c r="AE48" i="18"/>
  <c r="AD48" i="18"/>
  <c r="AC48" i="18"/>
  <c r="AB48" i="18"/>
  <c r="AA48" i="18"/>
  <c r="Z48" i="18"/>
  <c r="Y48" i="18"/>
  <c r="X48" i="18"/>
  <c r="W48" i="18"/>
  <c r="V48" i="18"/>
  <c r="U48" i="18"/>
  <c r="T48" i="18"/>
  <c r="S48" i="18"/>
  <c r="R48" i="18"/>
  <c r="Q48" i="18"/>
  <c r="P48" i="18"/>
  <c r="O48" i="18"/>
  <c r="N48" i="18"/>
  <c r="M48" i="18"/>
  <c r="L48" i="18"/>
  <c r="K48" i="18"/>
  <c r="J48" i="18"/>
  <c r="I48" i="18"/>
  <c r="H48" i="18"/>
  <c r="G48" i="18"/>
  <c r="BN47" i="18"/>
  <c r="BM47" i="18"/>
  <c r="BL47" i="18"/>
  <c r="BK47" i="18"/>
  <c r="BJ47" i="18"/>
  <c r="BI47" i="18"/>
  <c r="BH47" i="18"/>
  <c r="BG47" i="18"/>
  <c r="BF47" i="18"/>
  <c r="BE47" i="18"/>
  <c r="BD47" i="18"/>
  <c r="BC47" i="18"/>
  <c r="BB47" i="18"/>
  <c r="BA47" i="18"/>
  <c r="AZ47" i="18"/>
  <c r="AY47" i="18"/>
  <c r="AX47" i="18"/>
  <c r="AW47" i="18"/>
  <c r="AV47" i="18"/>
  <c r="AU47" i="18"/>
  <c r="AT47" i="18"/>
  <c r="AS47" i="18"/>
  <c r="AR47" i="18"/>
  <c r="AQ47" i="18"/>
  <c r="AP47" i="18"/>
  <c r="AO47" i="18"/>
  <c r="AN47" i="18"/>
  <c r="AM47" i="18"/>
  <c r="AL47" i="18"/>
  <c r="AK47" i="18"/>
  <c r="AJ47" i="18"/>
  <c r="AI47" i="18"/>
  <c r="AH47" i="18"/>
  <c r="AG47" i="18"/>
  <c r="AF47" i="18"/>
  <c r="AE47" i="18"/>
  <c r="AD47" i="18"/>
  <c r="AC47" i="18"/>
  <c r="AB47" i="18"/>
  <c r="AA47" i="18"/>
  <c r="Z47" i="18"/>
  <c r="Y47" i="18"/>
  <c r="X47" i="18"/>
  <c r="W47" i="18"/>
  <c r="V47" i="18"/>
  <c r="U47" i="18"/>
  <c r="T47" i="18"/>
  <c r="S47" i="18"/>
  <c r="R47" i="18"/>
  <c r="Q47" i="18"/>
  <c r="P47" i="18"/>
  <c r="O47" i="18"/>
  <c r="N47" i="18"/>
  <c r="M47" i="18"/>
  <c r="L47" i="18"/>
  <c r="K47" i="18"/>
  <c r="J47" i="18"/>
  <c r="I47" i="18"/>
  <c r="H47" i="18"/>
  <c r="G47" i="18"/>
  <c r="BN46" i="18"/>
  <c r="BM46" i="18"/>
  <c r="BL46" i="18"/>
  <c r="BK46" i="18"/>
  <c r="AT46" i="18"/>
  <c r="AS46" i="18"/>
  <c r="AR46" i="18"/>
  <c r="AQ46" i="18"/>
  <c r="BN45" i="18"/>
  <c r="BM45" i="18"/>
  <c r="BL45" i="18"/>
  <c r="BK45" i="18"/>
  <c r="BF45" i="18"/>
  <c r="BE45" i="18"/>
  <c r="BD45" i="18"/>
  <c r="BC45" i="18"/>
  <c r="AP45" i="18"/>
  <c r="AO45" i="18"/>
  <c r="AN45" i="18"/>
  <c r="AM45" i="18"/>
  <c r="AL45" i="18"/>
  <c r="AK45" i="18"/>
  <c r="AJ45" i="18"/>
  <c r="AI45" i="18"/>
  <c r="BN44" i="18"/>
  <c r="BM44" i="18"/>
  <c r="BL44" i="18"/>
  <c r="BK44" i="18"/>
  <c r="BJ44" i="18"/>
  <c r="BI44" i="18"/>
  <c r="BH44" i="18"/>
  <c r="BG44" i="18"/>
  <c r="BF44" i="18"/>
  <c r="BE44" i="18"/>
  <c r="BD44" i="18"/>
  <c r="BC44" i="18"/>
  <c r="BB44" i="18"/>
  <c r="BA44" i="18"/>
  <c r="AZ44" i="18"/>
  <c r="AY44" i="18"/>
  <c r="AX44" i="18"/>
  <c r="AW44" i="18"/>
  <c r="AV44" i="18"/>
  <c r="AU44" i="18"/>
  <c r="AT44" i="18"/>
  <c r="AS44" i="18"/>
  <c r="AR44" i="18"/>
  <c r="AQ44" i="18"/>
  <c r="AP44" i="18"/>
  <c r="AO44" i="18"/>
  <c r="AN44" i="18"/>
  <c r="AM44" i="18"/>
  <c r="AL44" i="18"/>
  <c r="AK44" i="18"/>
  <c r="AJ44" i="18"/>
  <c r="AI44" i="18"/>
  <c r="AH44" i="18"/>
  <c r="AG44" i="18"/>
  <c r="AF44" i="18"/>
  <c r="AE44" i="18"/>
  <c r="AD44" i="18"/>
  <c r="AC44" i="18"/>
  <c r="AB44" i="18"/>
  <c r="AA44" i="18"/>
  <c r="Z44" i="18"/>
  <c r="Y44" i="18"/>
  <c r="X44" i="18"/>
  <c r="W44" i="18"/>
  <c r="V44" i="18"/>
  <c r="U44" i="18"/>
  <c r="T44" i="18"/>
  <c r="S44" i="18"/>
  <c r="R44" i="18"/>
  <c r="Q44" i="18"/>
  <c r="P44" i="18"/>
  <c r="O44" i="18"/>
  <c r="N44" i="18"/>
  <c r="M44" i="18"/>
  <c r="L44" i="18"/>
  <c r="K44" i="18"/>
  <c r="J44" i="18"/>
  <c r="I44" i="18"/>
  <c r="H44" i="18"/>
  <c r="G44" i="18"/>
  <c r="BN43" i="18"/>
  <c r="BM43" i="18"/>
  <c r="BL43" i="18"/>
  <c r="BK43" i="18"/>
  <c r="BJ43" i="18"/>
  <c r="BI43" i="18"/>
  <c r="BH43" i="18"/>
  <c r="BG43" i="18"/>
  <c r="BF43" i="18"/>
  <c r="BE43" i="18"/>
  <c r="BD43" i="18"/>
  <c r="BC43" i="18"/>
  <c r="BB43" i="18"/>
  <c r="BA43" i="18"/>
  <c r="AZ43" i="18"/>
  <c r="AY43" i="18"/>
  <c r="AX43" i="18"/>
  <c r="AW43" i="18"/>
  <c r="AV43" i="18"/>
  <c r="AU43" i="18"/>
  <c r="AT43" i="18"/>
  <c r="AS43" i="18"/>
  <c r="AR43" i="18"/>
  <c r="AQ43" i="18"/>
  <c r="AP43" i="18"/>
  <c r="AO43" i="18"/>
  <c r="AN43" i="18"/>
  <c r="AM43" i="18"/>
  <c r="AL43" i="18"/>
  <c r="AK43" i="18"/>
  <c r="AJ43" i="18"/>
  <c r="AI43" i="18"/>
  <c r="AH43" i="18"/>
  <c r="AG43" i="18"/>
  <c r="AF43" i="18"/>
  <c r="AE43" i="18"/>
  <c r="BN41" i="18"/>
  <c r="BM41" i="18"/>
  <c r="BL41" i="18"/>
  <c r="BK41" i="18"/>
  <c r="BJ41" i="18"/>
  <c r="BI41" i="18"/>
  <c r="BH41" i="18"/>
  <c r="BG41" i="18"/>
  <c r="BF41" i="18"/>
  <c r="BE41" i="18"/>
  <c r="BD41" i="18"/>
  <c r="BC41" i="18"/>
  <c r="BB41" i="18"/>
  <c r="BA41" i="18"/>
  <c r="AZ41" i="18"/>
  <c r="AY41" i="18"/>
  <c r="AX41" i="18"/>
  <c r="AW41" i="18"/>
  <c r="AV41" i="18"/>
  <c r="AU41" i="18"/>
  <c r="AT41" i="18"/>
  <c r="AS41" i="18"/>
  <c r="AR41" i="18"/>
  <c r="AQ41" i="18"/>
  <c r="AP41" i="18"/>
  <c r="AO41" i="18"/>
  <c r="AN41" i="18"/>
  <c r="AM41" i="18"/>
  <c r="AL41" i="18"/>
  <c r="AK41" i="18"/>
  <c r="AJ41" i="18"/>
  <c r="AI41" i="18"/>
  <c r="AH41" i="18"/>
  <c r="AG41" i="18"/>
  <c r="AF41" i="18"/>
  <c r="AE41" i="18"/>
  <c r="AD41" i="18"/>
  <c r="AC41" i="18"/>
  <c r="AB41" i="18"/>
  <c r="AA41" i="18"/>
  <c r="Z41" i="18"/>
  <c r="Y41" i="18"/>
  <c r="X41" i="18"/>
  <c r="W41" i="18"/>
  <c r="BN40" i="18"/>
  <c r="BM40" i="18"/>
  <c r="BL40" i="18"/>
  <c r="BK40" i="18"/>
  <c r="BJ40" i="18"/>
  <c r="BI40" i="18"/>
  <c r="BH40" i="18"/>
  <c r="BG40" i="18"/>
  <c r="BF40" i="18"/>
  <c r="BE40" i="18"/>
  <c r="BD40" i="18"/>
  <c r="BC40" i="18"/>
  <c r="BB40" i="18"/>
  <c r="BA40" i="18"/>
  <c r="AZ40" i="18"/>
  <c r="AY40" i="18"/>
  <c r="AX40" i="18"/>
  <c r="AW40" i="18"/>
  <c r="AV40" i="18"/>
  <c r="AU40" i="18"/>
  <c r="AT40" i="18"/>
  <c r="AS40" i="18"/>
  <c r="AR40" i="18"/>
  <c r="AQ40" i="18"/>
  <c r="AP40" i="18"/>
  <c r="AO40" i="18"/>
  <c r="AN40" i="18"/>
  <c r="AM40" i="18"/>
  <c r="AL40" i="18"/>
  <c r="AK40" i="18"/>
  <c r="AJ40" i="18"/>
  <c r="AI40" i="18"/>
  <c r="AH40" i="18"/>
  <c r="AG40" i="18"/>
  <c r="AF40" i="18"/>
  <c r="AE40" i="18"/>
  <c r="AD40" i="18"/>
  <c r="AC40" i="18"/>
  <c r="AB40" i="18"/>
  <c r="AA40" i="18"/>
  <c r="Z40" i="18"/>
  <c r="Y40" i="18"/>
  <c r="X40" i="18"/>
  <c r="W40" i="18"/>
  <c r="V40" i="18"/>
  <c r="U40" i="18"/>
  <c r="T40" i="18"/>
  <c r="S40" i="18"/>
  <c r="R40" i="18"/>
  <c r="Q40" i="18"/>
  <c r="P40" i="18"/>
  <c r="O40" i="18"/>
  <c r="N40" i="18"/>
  <c r="M40" i="18"/>
  <c r="L40" i="18"/>
  <c r="K40" i="18"/>
  <c r="BN39" i="18"/>
  <c r="BM39" i="18"/>
  <c r="BL39" i="18"/>
  <c r="BK39" i="18"/>
  <c r="BJ39" i="18"/>
  <c r="BI39" i="18"/>
  <c r="BH39" i="18"/>
  <c r="BG39" i="18"/>
  <c r="BF39" i="18"/>
  <c r="BE39" i="18"/>
  <c r="BD39" i="18"/>
  <c r="BC39" i="18"/>
  <c r="BN38" i="18"/>
  <c r="BM38" i="18"/>
  <c r="BL38" i="18"/>
  <c r="BK38" i="18"/>
  <c r="BJ38" i="18"/>
  <c r="BI38" i="18"/>
  <c r="BH38" i="18"/>
  <c r="BG38" i="18"/>
  <c r="BB38" i="18"/>
  <c r="BA38" i="18"/>
  <c r="AZ38" i="18"/>
  <c r="AY38" i="18"/>
  <c r="AX38" i="18"/>
  <c r="AW38" i="18"/>
  <c r="AV38" i="18"/>
  <c r="AU38" i="18"/>
  <c r="AT38" i="18"/>
  <c r="AS38" i="18"/>
  <c r="AR38" i="18"/>
  <c r="AQ38" i="18"/>
  <c r="AP38" i="18"/>
  <c r="AO38" i="18"/>
  <c r="AN38" i="18"/>
  <c r="AM38" i="18"/>
  <c r="AL38" i="18"/>
  <c r="AK38" i="18"/>
  <c r="AJ38" i="18"/>
  <c r="AI38" i="18"/>
  <c r="AH38" i="18"/>
  <c r="AG38" i="18"/>
  <c r="AF38" i="18"/>
  <c r="AE38" i="18"/>
  <c r="AD38" i="18"/>
  <c r="AC38" i="18"/>
  <c r="AB38" i="18"/>
  <c r="AA38" i="18"/>
  <c r="BN37" i="18"/>
  <c r="BM37" i="18"/>
  <c r="BL37" i="18"/>
  <c r="BK37" i="18"/>
  <c r="AD37" i="18"/>
  <c r="AC37" i="18"/>
  <c r="AB37" i="18"/>
  <c r="AA37" i="18"/>
  <c r="BN36" i="18"/>
  <c r="BM36" i="18"/>
  <c r="BL36" i="18"/>
  <c r="BK36" i="18"/>
  <c r="BJ36" i="18"/>
  <c r="BI36" i="18"/>
  <c r="BH36" i="18"/>
  <c r="BG36" i="18"/>
  <c r="BF36" i="18"/>
  <c r="BE36" i="18"/>
  <c r="BD36" i="18"/>
  <c r="BC36" i="18"/>
  <c r="BB36" i="18"/>
  <c r="BA36" i="18"/>
  <c r="AZ36" i="18"/>
  <c r="AY36" i="18"/>
  <c r="AX36" i="18"/>
  <c r="AW36" i="18"/>
  <c r="AV36" i="18"/>
  <c r="AU36" i="18"/>
  <c r="AT36" i="18"/>
  <c r="AS36" i="18"/>
  <c r="AR36" i="18"/>
  <c r="AQ36" i="18"/>
  <c r="AP36" i="18"/>
  <c r="AO36" i="18"/>
  <c r="AN36" i="18"/>
  <c r="AM36" i="18"/>
  <c r="AL36" i="18"/>
  <c r="AK36" i="18"/>
  <c r="AJ36" i="18"/>
  <c r="AI36" i="18"/>
  <c r="AH36" i="18"/>
  <c r="AG36" i="18"/>
  <c r="AF36" i="18"/>
  <c r="AE36" i="18"/>
  <c r="AD36" i="18"/>
  <c r="AC36" i="18"/>
  <c r="AB36" i="18"/>
  <c r="AA36" i="18"/>
  <c r="Z36" i="18"/>
  <c r="Y36" i="18"/>
  <c r="X36" i="18"/>
  <c r="W36" i="18"/>
  <c r="V36" i="18"/>
  <c r="U36" i="18"/>
  <c r="T36" i="18"/>
  <c r="S36" i="18"/>
  <c r="R36" i="18"/>
  <c r="Q36" i="18"/>
  <c r="P36" i="18"/>
  <c r="O36" i="18"/>
  <c r="N36" i="18"/>
  <c r="M36" i="18"/>
  <c r="L36" i="18"/>
  <c r="K36" i="18"/>
  <c r="J36" i="18"/>
  <c r="I36" i="18"/>
  <c r="H36" i="18"/>
  <c r="G36" i="18"/>
  <c r="BN35" i="18"/>
  <c r="BM35" i="18"/>
  <c r="BL35" i="18"/>
  <c r="BK35" i="18"/>
  <c r="BJ35" i="18"/>
  <c r="BI35" i="18"/>
  <c r="BH35" i="18"/>
  <c r="BG35" i="18"/>
  <c r="BF35" i="18"/>
  <c r="BE35" i="18"/>
  <c r="BD35" i="18"/>
  <c r="BC35" i="18"/>
  <c r="BB35" i="18"/>
  <c r="BA35" i="18"/>
  <c r="AZ35" i="18"/>
  <c r="AY35" i="18"/>
  <c r="AX35" i="18"/>
  <c r="AW35" i="18"/>
  <c r="AV35" i="18"/>
  <c r="AU35" i="18"/>
  <c r="AT35" i="18"/>
  <c r="AS35" i="18"/>
  <c r="AR35" i="18"/>
  <c r="AQ35" i="18"/>
  <c r="AP35" i="18"/>
  <c r="AO35" i="18"/>
  <c r="AN35" i="18"/>
  <c r="AM35" i="18"/>
  <c r="AL35" i="18"/>
  <c r="AK35" i="18"/>
  <c r="AJ35" i="18"/>
  <c r="AI35" i="18"/>
  <c r="AH35" i="18"/>
  <c r="AG35" i="18"/>
  <c r="AF35" i="18"/>
  <c r="AE35" i="18"/>
  <c r="AD35" i="18"/>
  <c r="AC35" i="18"/>
  <c r="AB35" i="18"/>
  <c r="AA35" i="18"/>
  <c r="Z35" i="18"/>
  <c r="Y35" i="18"/>
  <c r="X35" i="18"/>
  <c r="W35" i="18"/>
  <c r="V35" i="18"/>
  <c r="U35" i="18"/>
  <c r="T35" i="18"/>
  <c r="S35" i="18"/>
  <c r="R35" i="18"/>
  <c r="Q35" i="18"/>
  <c r="P35" i="18"/>
  <c r="O35" i="18"/>
  <c r="N35" i="18"/>
  <c r="M35" i="18"/>
  <c r="L35" i="18"/>
  <c r="K35" i="18"/>
  <c r="J35" i="18"/>
  <c r="I35" i="18"/>
  <c r="H35" i="18"/>
  <c r="G35" i="18"/>
  <c r="BN34" i="18"/>
  <c r="BM34" i="18"/>
  <c r="BL34" i="18"/>
  <c r="BK34" i="18"/>
  <c r="BJ34" i="18"/>
  <c r="BI34" i="18"/>
  <c r="BH34" i="18"/>
  <c r="BG34" i="18"/>
  <c r="BF34" i="18"/>
  <c r="BE34" i="18"/>
  <c r="BD34" i="18"/>
  <c r="BC34" i="18"/>
  <c r="BB34" i="18"/>
  <c r="BA34" i="18"/>
  <c r="AZ34" i="18"/>
  <c r="AY34" i="18"/>
  <c r="AX34" i="18"/>
  <c r="AW34" i="18"/>
  <c r="AV34" i="18"/>
  <c r="AU34" i="18"/>
  <c r="AT34" i="18"/>
  <c r="AS34" i="18"/>
  <c r="AR34" i="18"/>
  <c r="AQ34" i="18"/>
  <c r="AP34" i="18"/>
  <c r="AO34" i="18"/>
  <c r="AN34" i="18"/>
  <c r="AM34" i="18"/>
  <c r="AL34" i="18"/>
  <c r="AK34" i="18"/>
  <c r="AJ34" i="18"/>
  <c r="AI34" i="18"/>
  <c r="AH34" i="18"/>
  <c r="AG34" i="18"/>
  <c r="AF34" i="18"/>
  <c r="AE34" i="18"/>
  <c r="AD34" i="18"/>
  <c r="AC34" i="18"/>
  <c r="AB34" i="18"/>
  <c r="AA34" i="18"/>
  <c r="BN33" i="18"/>
  <c r="BM33" i="18"/>
  <c r="BL33" i="18"/>
  <c r="BK33" i="18"/>
  <c r="BJ33" i="18"/>
  <c r="BI33" i="18"/>
  <c r="BH33" i="18"/>
  <c r="BG33" i="18"/>
  <c r="BF33" i="18"/>
  <c r="BE33" i="18"/>
  <c r="BD33" i="18"/>
  <c r="BC33" i="18"/>
  <c r="BB33" i="18"/>
  <c r="BA33" i="18"/>
  <c r="AZ33" i="18"/>
  <c r="AY33" i="18"/>
  <c r="AX33" i="18"/>
  <c r="AW33" i="18"/>
  <c r="AV33" i="18"/>
  <c r="AU33" i="18"/>
  <c r="AT33" i="18"/>
  <c r="AS33" i="18"/>
  <c r="AR33" i="18"/>
  <c r="AQ33" i="18"/>
  <c r="AP33" i="18"/>
  <c r="AO33" i="18"/>
  <c r="AN33" i="18"/>
  <c r="AM33" i="18"/>
  <c r="AL33" i="18"/>
  <c r="AK33" i="18"/>
  <c r="AJ33" i="18"/>
  <c r="AI33" i="18"/>
  <c r="AH33" i="18"/>
  <c r="AG33" i="18"/>
  <c r="AF33" i="18"/>
  <c r="AE33" i="18"/>
  <c r="AD33" i="18"/>
  <c r="AC33" i="18"/>
  <c r="AB33" i="18"/>
  <c r="AA33" i="18"/>
  <c r="Z33" i="18"/>
  <c r="Y33" i="18"/>
  <c r="X33" i="18"/>
  <c r="W33" i="18"/>
  <c r="R33" i="18"/>
  <c r="Q33" i="18"/>
  <c r="P33" i="18"/>
  <c r="O33" i="18"/>
  <c r="N33" i="18"/>
  <c r="M33" i="18"/>
  <c r="L33" i="18"/>
  <c r="K33" i="18"/>
  <c r="J33" i="18"/>
  <c r="I33" i="18"/>
  <c r="H33" i="18"/>
  <c r="G33" i="18"/>
  <c r="BN32" i="18"/>
  <c r="BM32" i="18"/>
  <c r="BL32" i="18"/>
  <c r="BK32" i="18"/>
  <c r="BJ32" i="18"/>
  <c r="BI32" i="18"/>
  <c r="BH32" i="18"/>
  <c r="BG32" i="18"/>
  <c r="BF32" i="18"/>
  <c r="BE32" i="18"/>
  <c r="BD32" i="18"/>
  <c r="BC32" i="18"/>
  <c r="BB32" i="18"/>
  <c r="BA32" i="18"/>
  <c r="AZ32" i="18"/>
  <c r="AY32" i="18"/>
  <c r="AX32" i="18"/>
  <c r="AW32" i="18"/>
  <c r="AV32" i="18"/>
  <c r="AU32" i="18"/>
  <c r="AT32" i="18"/>
  <c r="AS32" i="18"/>
  <c r="AR32" i="18"/>
  <c r="AQ32" i="18"/>
  <c r="AP32" i="18"/>
  <c r="AO32" i="18"/>
  <c r="AN32" i="18"/>
  <c r="AM32" i="18"/>
  <c r="AL32" i="18"/>
  <c r="AK32" i="18"/>
  <c r="AJ32" i="18"/>
  <c r="AI32" i="18"/>
  <c r="AH32" i="18"/>
  <c r="AG32" i="18"/>
  <c r="AF32" i="18"/>
  <c r="AE32" i="18"/>
  <c r="AD32" i="18"/>
  <c r="AC32" i="18"/>
  <c r="AB32" i="18"/>
  <c r="AA32" i="18"/>
  <c r="Z32" i="18"/>
  <c r="Y32" i="18"/>
  <c r="X32" i="18"/>
  <c r="W32" i="18"/>
  <c r="V32" i="18"/>
  <c r="U32" i="18"/>
  <c r="T32" i="18"/>
  <c r="S32" i="18"/>
  <c r="R32" i="18"/>
  <c r="Q32" i="18"/>
  <c r="P32" i="18"/>
  <c r="O32" i="18"/>
  <c r="N32" i="18"/>
  <c r="M32" i="18"/>
  <c r="L32" i="18"/>
  <c r="K32" i="18"/>
  <c r="J32" i="18"/>
  <c r="I32" i="18"/>
  <c r="H32" i="18"/>
  <c r="G32" i="18"/>
  <c r="BN31" i="18"/>
  <c r="BM31" i="18"/>
  <c r="BL31" i="18"/>
  <c r="BK31" i="18"/>
  <c r="AH31" i="18"/>
  <c r="AG31" i="18"/>
  <c r="AF31" i="18"/>
  <c r="AE31" i="18"/>
  <c r="AD31" i="18"/>
  <c r="AC31" i="18"/>
  <c r="AB31" i="18"/>
  <c r="AA31" i="18"/>
  <c r="BN30" i="18"/>
  <c r="BM30" i="18"/>
  <c r="BL30" i="18"/>
  <c r="BK30" i="18"/>
  <c r="BJ30" i="18"/>
  <c r="BI30" i="18"/>
  <c r="BH30" i="18"/>
  <c r="BG30" i="18"/>
  <c r="BF30" i="18"/>
  <c r="BE30" i="18"/>
  <c r="BD30" i="18"/>
  <c r="BC30" i="18"/>
  <c r="BB30" i="18"/>
  <c r="BA30" i="18"/>
  <c r="AZ30" i="18"/>
  <c r="AY30" i="18"/>
  <c r="AX30" i="18"/>
  <c r="AW30" i="18"/>
  <c r="AV30" i="18"/>
  <c r="AU30" i="18"/>
  <c r="AT30" i="18"/>
  <c r="AS30" i="18"/>
  <c r="AR30" i="18"/>
  <c r="AQ30" i="18"/>
  <c r="AP30" i="18"/>
  <c r="AO30" i="18"/>
  <c r="AN30" i="18"/>
  <c r="AM30" i="18"/>
  <c r="AL30" i="18"/>
  <c r="AK30" i="18"/>
  <c r="AJ30" i="18"/>
  <c r="AI30" i="18"/>
  <c r="AH30" i="18"/>
  <c r="AG30" i="18"/>
  <c r="AF30" i="18"/>
  <c r="AE30" i="18"/>
  <c r="AD30" i="18"/>
  <c r="AC30" i="18"/>
  <c r="AB30" i="18"/>
  <c r="AA30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BN28" i="18"/>
  <c r="BM28" i="18"/>
  <c r="BL28" i="18"/>
  <c r="BK28" i="18"/>
  <c r="AX28" i="18"/>
  <c r="AW28" i="18"/>
  <c r="AV28" i="18"/>
  <c r="AU28" i="18"/>
  <c r="AT28" i="18"/>
  <c r="AS28" i="18"/>
  <c r="AR28" i="18"/>
  <c r="AQ28" i="18"/>
  <c r="AL28" i="18"/>
  <c r="AK28" i="18"/>
  <c r="AJ28" i="18"/>
  <c r="AI28" i="18"/>
  <c r="AH28" i="18"/>
  <c r="AG28" i="18"/>
  <c r="AF28" i="18"/>
  <c r="AE28" i="18"/>
  <c r="BN27" i="18"/>
  <c r="BM27" i="18"/>
  <c r="BL27" i="18"/>
  <c r="BK27" i="18"/>
  <c r="BJ27" i="18"/>
  <c r="BI27" i="18"/>
  <c r="BH27" i="18"/>
  <c r="BG27" i="18"/>
  <c r="BF27" i="18"/>
  <c r="BE27" i="18"/>
  <c r="BD27" i="18"/>
  <c r="BC27" i="18"/>
  <c r="BB27" i="18"/>
  <c r="BA27" i="18"/>
  <c r="AZ27" i="18"/>
  <c r="AY27" i="18"/>
  <c r="AX27" i="18"/>
  <c r="AW27" i="18"/>
  <c r="AV27" i="18"/>
  <c r="AU27" i="18"/>
  <c r="AT27" i="18"/>
  <c r="AS27" i="18"/>
  <c r="AR27" i="18"/>
  <c r="AQ27" i="18"/>
  <c r="AP27" i="18"/>
  <c r="AO27" i="18"/>
  <c r="AN27" i="18"/>
  <c r="AM27" i="18"/>
  <c r="AL27" i="18"/>
  <c r="AK27" i="18"/>
  <c r="AJ27" i="18"/>
  <c r="AI27" i="18"/>
  <c r="AH27" i="18"/>
  <c r="AG27" i="18"/>
  <c r="AF27" i="18"/>
  <c r="AE27" i="18"/>
  <c r="AD27" i="18"/>
  <c r="AC27" i="18"/>
  <c r="AB27" i="18"/>
  <c r="AA27" i="18"/>
  <c r="BN26" i="18"/>
  <c r="BM26" i="18"/>
  <c r="BL26" i="18"/>
  <c r="BK26" i="18"/>
  <c r="BJ26" i="18"/>
  <c r="BI26" i="18"/>
  <c r="BH26" i="18"/>
  <c r="BG26" i="18"/>
  <c r="BF26" i="18"/>
  <c r="BE26" i="18"/>
  <c r="BD26" i="18"/>
  <c r="BC26" i="18"/>
  <c r="BB26" i="18"/>
  <c r="BA26" i="18"/>
  <c r="AZ26" i="18"/>
  <c r="AY26" i="18"/>
  <c r="AX26" i="18"/>
  <c r="AW26" i="18"/>
  <c r="AV26" i="18"/>
  <c r="AU26" i="18"/>
  <c r="AT26" i="18"/>
  <c r="AS26" i="18"/>
  <c r="AR26" i="18"/>
  <c r="AQ26" i="18"/>
  <c r="AP26" i="18"/>
  <c r="AO26" i="18"/>
  <c r="AN26" i="18"/>
  <c r="AM26" i="18"/>
  <c r="AL26" i="18"/>
  <c r="AK26" i="18"/>
  <c r="AJ26" i="18"/>
  <c r="AI26" i="18"/>
  <c r="AH26" i="18"/>
  <c r="AG26" i="18"/>
  <c r="AF26" i="18"/>
  <c r="AE26" i="18"/>
  <c r="AD26" i="18"/>
  <c r="AC26" i="18"/>
  <c r="AB26" i="18"/>
  <c r="AA26" i="18"/>
  <c r="Z26" i="18"/>
  <c r="Y26" i="18"/>
  <c r="X26" i="18"/>
  <c r="W26" i="18"/>
  <c r="V26" i="18"/>
  <c r="U26" i="18"/>
  <c r="T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AL25" i="18"/>
  <c r="AK25" i="18"/>
  <c r="AJ25" i="18"/>
  <c r="AI25" i="18"/>
  <c r="BN24" i="18"/>
  <c r="BM24" i="18"/>
  <c r="BL24" i="18"/>
  <c r="BK24" i="18"/>
  <c r="BJ24" i="18"/>
  <c r="BI24" i="18"/>
  <c r="BH24" i="18"/>
  <c r="BG24" i="18"/>
  <c r="BF24" i="18"/>
  <c r="BE24" i="18"/>
  <c r="BD24" i="18"/>
  <c r="BC24" i="18"/>
  <c r="BB24" i="18"/>
  <c r="BA24" i="18"/>
  <c r="AZ24" i="18"/>
  <c r="AY24" i="18"/>
  <c r="AX24" i="18"/>
  <c r="AW24" i="18"/>
  <c r="AV24" i="18"/>
  <c r="AU24" i="18"/>
  <c r="AT24" i="18"/>
  <c r="AS24" i="18"/>
  <c r="AR24" i="18"/>
  <c r="AQ24" i="18"/>
  <c r="AP24" i="18"/>
  <c r="AO24" i="18"/>
  <c r="AN24" i="18"/>
  <c r="AM24" i="18"/>
  <c r="AH24" i="18"/>
  <c r="AG24" i="18"/>
  <c r="AF24" i="18"/>
  <c r="AE24" i="18"/>
  <c r="AD24" i="18"/>
  <c r="AC24" i="18"/>
  <c r="AB24" i="18"/>
  <c r="AA24" i="18"/>
  <c r="BN23" i="18"/>
  <c r="BM23" i="18"/>
  <c r="BL23" i="18"/>
  <c r="BK23" i="18"/>
  <c r="BJ23" i="18"/>
  <c r="BI23" i="18"/>
  <c r="BH23" i="18"/>
  <c r="BG23" i="18"/>
  <c r="BF23" i="18"/>
  <c r="BE23" i="18"/>
  <c r="BD23" i="18"/>
  <c r="BC23" i="18"/>
  <c r="BB23" i="18"/>
  <c r="BA23" i="18"/>
  <c r="AZ23" i="18"/>
  <c r="AY23" i="18"/>
  <c r="AX23" i="18"/>
  <c r="AW23" i="18"/>
  <c r="AV23" i="18"/>
  <c r="AU23" i="18"/>
  <c r="AT23" i="18"/>
  <c r="AS23" i="18"/>
  <c r="AR23" i="18"/>
  <c r="AQ23" i="18"/>
  <c r="AP23" i="18"/>
  <c r="AO23" i="18"/>
  <c r="AN23" i="18"/>
  <c r="AM23" i="18"/>
  <c r="AL23" i="18"/>
  <c r="AK23" i="18"/>
  <c r="AJ23" i="18"/>
  <c r="AI23" i="18"/>
  <c r="AH23" i="18"/>
  <c r="AG23" i="18"/>
  <c r="AF23" i="18"/>
  <c r="AE23" i="18"/>
  <c r="AD23" i="18"/>
  <c r="AC23" i="18"/>
  <c r="AB23" i="18"/>
  <c r="AA23" i="18"/>
  <c r="BN22" i="18"/>
  <c r="BM22" i="18"/>
  <c r="BL22" i="18"/>
  <c r="BK22" i="18"/>
  <c r="BJ22" i="18"/>
  <c r="BI22" i="18"/>
  <c r="BH22" i="18"/>
  <c r="BG22" i="18"/>
  <c r="BF22" i="18"/>
  <c r="BE22" i="18"/>
  <c r="BD22" i="18"/>
  <c r="BC22" i="18"/>
  <c r="BB22" i="18"/>
  <c r="BA22" i="18"/>
  <c r="AZ22" i="18"/>
  <c r="AY22" i="18"/>
  <c r="AX22" i="18"/>
  <c r="AW22" i="18"/>
  <c r="AV22" i="18"/>
  <c r="AU22" i="18"/>
  <c r="AT22" i="18"/>
  <c r="AS22" i="18"/>
  <c r="AR22" i="18"/>
  <c r="AQ22" i="18"/>
  <c r="AP22" i="18"/>
  <c r="AO22" i="18"/>
  <c r="AN22" i="18"/>
  <c r="AM22" i="18"/>
  <c r="AL22" i="18"/>
  <c r="AK22" i="18"/>
  <c r="AJ22" i="18"/>
  <c r="AI22" i="18"/>
  <c r="AH22" i="18"/>
  <c r="AG22" i="18"/>
  <c r="AF22" i="18"/>
  <c r="AE22" i="18"/>
  <c r="AD22" i="18"/>
  <c r="AC22" i="18"/>
  <c r="AB22" i="18"/>
  <c r="AA22" i="18"/>
  <c r="Z22" i="18"/>
  <c r="Y22" i="18"/>
  <c r="X22" i="18"/>
  <c r="W22" i="18"/>
  <c r="V22" i="18"/>
  <c r="U22" i="18"/>
  <c r="T22" i="18"/>
  <c r="S22" i="18"/>
  <c r="R22" i="18"/>
  <c r="Q22" i="18"/>
  <c r="P22" i="18"/>
  <c r="O22" i="18"/>
  <c r="N22" i="18"/>
  <c r="M22" i="18"/>
  <c r="L22" i="18"/>
  <c r="K22" i="18"/>
  <c r="J22" i="18"/>
  <c r="I22" i="18"/>
  <c r="H22" i="18"/>
  <c r="G22" i="18"/>
  <c r="BN21" i="18"/>
  <c r="BM21" i="18"/>
  <c r="BL21" i="18"/>
  <c r="BK21" i="18"/>
  <c r="BJ21" i="18"/>
  <c r="BI21" i="18"/>
  <c r="BH21" i="18"/>
  <c r="BG21" i="18"/>
  <c r="BF21" i="18"/>
  <c r="BE21" i="18"/>
  <c r="BD21" i="18"/>
  <c r="BC21" i="18"/>
  <c r="BB21" i="18"/>
  <c r="BA21" i="18"/>
  <c r="AZ21" i="18"/>
  <c r="AY21" i="18"/>
  <c r="AX21" i="18"/>
  <c r="AW21" i="18"/>
  <c r="AV21" i="18"/>
  <c r="AU21" i="18"/>
  <c r="AT21" i="18"/>
  <c r="AS21" i="18"/>
  <c r="AR21" i="18"/>
  <c r="AQ21" i="18"/>
  <c r="AP21" i="18"/>
  <c r="AO21" i="18"/>
  <c r="AN21" i="18"/>
  <c r="AM21" i="18"/>
  <c r="AL21" i="18"/>
  <c r="AK21" i="18"/>
  <c r="AJ21" i="18"/>
  <c r="AI21" i="18"/>
  <c r="AH21" i="18"/>
  <c r="AG21" i="18"/>
  <c r="AF21" i="18"/>
  <c r="AE21" i="18"/>
  <c r="AD21" i="18"/>
  <c r="AC21" i="18"/>
  <c r="AB21" i="18"/>
  <c r="AA21" i="18"/>
  <c r="BN20" i="18"/>
  <c r="BM20" i="18"/>
  <c r="BL20" i="18"/>
  <c r="BK20" i="18"/>
  <c r="BJ20" i="18"/>
  <c r="BI20" i="18"/>
  <c r="BH20" i="18"/>
  <c r="BG20" i="18"/>
  <c r="BF20" i="18"/>
  <c r="BE20" i="18"/>
  <c r="BD20" i="18"/>
  <c r="BC20" i="18"/>
  <c r="BB20" i="18"/>
  <c r="BA20" i="18"/>
  <c r="AZ20" i="18"/>
  <c r="AY20" i="18"/>
  <c r="AX20" i="18"/>
  <c r="AW20" i="18"/>
  <c r="AV20" i="18"/>
  <c r="AU20" i="18"/>
  <c r="AT20" i="18"/>
  <c r="AS20" i="18"/>
  <c r="AR20" i="18"/>
  <c r="AQ20" i="18"/>
  <c r="AP20" i="18"/>
  <c r="AO20" i="18"/>
  <c r="AN20" i="18"/>
  <c r="AM20" i="18"/>
  <c r="AL20" i="18"/>
  <c r="AK20" i="18"/>
  <c r="AJ20" i="18"/>
  <c r="AI20" i="18"/>
  <c r="AH20" i="18"/>
  <c r="AG20" i="18"/>
  <c r="AF20" i="18"/>
  <c r="AE20" i="18"/>
  <c r="BN19" i="18"/>
  <c r="BM19" i="18"/>
  <c r="BL19" i="18"/>
  <c r="BK19" i="18"/>
  <c r="BJ19" i="18"/>
  <c r="BI19" i="18"/>
  <c r="BH19" i="18"/>
  <c r="BG19" i="18"/>
  <c r="BF19" i="18"/>
  <c r="BE19" i="18"/>
  <c r="BD19" i="18"/>
  <c r="BC19" i="18"/>
  <c r="BB19" i="18"/>
  <c r="BA19" i="18"/>
  <c r="AZ19" i="18"/>
  <c r="AY19" i="18"/>
  <c r="AX19" i="18"/>
  <c r="AW19" i="18"/>
  <c r="AV19" i="18"/>
  <c r="AU19" i="18"/>
  <c r="AT19" i="18"/>
  <c r="AS19" i="18"/>
  <c r="AR19" i="18"/>
  <c r="AQ19" i="18"/>
  <c r="AP19" i="18"/>
  <c r="AO19" i="18"/>
  <c r="AN19" i="18"/>
  <c r="AM19" i="18"/>
  <c r="AL19" i="18"/>
  <c r="AK19" i="18"/>
  <c r="AJ19" i="18"/>
  <c r="AI19" i="18"/>
  <c r="AH19" i="18"/>
  <c r="AG19" i="18"/>
  <c r="AF19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S19" i="18"/>
  <c r="R19" i="18"/>
  <c r="Q19" i="18"/>
  <c r="P19" i="18"/>
  <c r="O19" i="18"/>
  <c r="N19" i="18"/>
  <c r="M19" i="18"/>
  <c r="L19" i="18"/>
  <c r="K19" i="18"/>
  <c r="J19" i="18"/>
  <c r="I19" i="18"/>
  <c r="H19" i="18"/>
  <c r="G19" i="18"/>
  <c r="BN18" i="18"/>
  <c r="BM18" i="18"/>
  <c r="BL18" i="18"/>
  <c r="BK18" i="18"/>
  <c r="BJ18" i="18"/>
  <c r="BI18" i="18"/>
  <c r="BH18" i="18"/>
  <c r="BG18" i="18"/>
  <c r="BF18" i="18"/>
  <c r="BE18" i="18"/>
  <c r="BD18" i="18"/>
  <c r="BC18" i="18"/>
  <c r="BB18" i="18"/>
  <c r="BA18" i="18"/>
  <c r="AZ18" i="18"/>
  <c r="AY18" i="18"/>
  <c r="AX18" i="18"/>
  <c r="AW18" i="18"/>
  <c r="AV18" i="18"/>
  <c r="AU18" i="18"/>
  <c r="AT18" i="18"/>
  <c r="AS18" i="18"/>
  <c r="AR18" i="18"/>
  <c r="AQ18" i="18"/>
  <c r="AP18" i="18"/>
  <c r="AO18" i="18"/>
  <c r="AN18" i="18"/>
  <c r="AM18" i="18"/>
  <c r="AL18" i="18"/>
  <c r="AK18" i="18"/>
  <c r="AJ18" i="18"/>
  <c r="AI18" i="18"/>
  <c r="AH18" i="18"/>
  <c r="AG18" i="18"/>
  <c r="AF18" i="18"/>
  <c r="AE18" i="18"/>
  <c r="AD18" i="18"/>
  <c r="AC18" i="18"/>
  <c r="AB18" i="18"/>
  <c r="AA18" i="18"/>
  <c r="Z18" i="18"/>
  <c r="Y18" i="18"/>
  <c r="X18" i="18"/>
  <c r="W18" i="18"/>
  <c r="V18" i="18"/>
  <c r="U18" i="18"/>
  <c r="T18" i="18"/>
  <c r="S18" i="18"/>
  <c r="R18" i="18"/>
  <c r="Q18" i="18"/>
  <c r="P18" i="18"/>
  <c r="O18" i="18"/>
  <c r="N18" i="18"/>
  <c r="M18" i="18"/>
  <c r="L18" i="18"/>
  <c r="K18" i="18"/>
  <c r="J18" i="18"/>
  <c r="I18" i="18"/>
  <c r="H18" i="18"/>
  <c r="G18" i="18"/>
  <c r="BN17" i="18"/>
  <c r="BM17" i="18"/>
  <c r="BL17" i="18"/>
  <c r="BK17" i="18"/>
  <c r="BJ17" i="18"/>
  <c r="BI17" i="18"/>
  <c r="BH17" i="18"/>
  <c r="BG17" i="18"/>
  <c r="BF17" i="18"/>
  <c r="BE17" i="18"/>
  <c r="BD17" i="18"/>
  <c r="BC17" i="18"/>
  <c r="BB17" i="18"/>
  <c r="BA17" i="18"/>
  <c r="AZ17" i="18"/>
  <c r="AY17" i="18"/>
  <c r="AX17" i="18"/>
  <c r="AW17" i="18"/>
  <c r="AV17" i="18"/>
  <c r="AU17" i="18"/>
  <c r="AT17" i="18"/>
  <c r="AS17" i="18"/>
  <c r="AR17" i="18"/>
  <c r="AQ17" i="18"/>
  <c r="AP17" i="18"/>
  <c r="AO17" i="18"/>
  <c r="AN17" i="18"/>
  <c r="AM17" i="18"/>
  <c r="AL17" i="18"/>
  <c r="AK17" i="18"/>
  <c r="AJ17" i="18"/>
  <c r="AI17" i="18"/>
  <c r="AH17" i="18"/>
  <c r="AG17" i="18"/>
  <c r="AF17" i="18"/>
  <c r="AE17" i="18"/>
  <c r="AD17" i="18"/>
  <c r="AC17" i="18"/>
  <c r="AB17" i="18"/>
  <c r="AA17" i="18"/>
  <c r="Z17" i="18"/>
  <c r="Y17" i="18"/>
  <c r="X17" i="18"/>
  <c r="W17" i="18"/>
  <c r="V17" i="18"/>
  <c r="U17" i="18"/>
  <c r="T17" i="18"/>
  <c r="S17" i="18"/>
  <c r="R17" i="18"/>
  <c r="Q17" i="18"/>
  <c r="P17" i="18"/>
  <c r="O17" i="18"/>
  <c r="N17" i="18"/>
  <c r="M17" i="18"/>
  <c r="L17" i="18"/>
  <c r="K17" i="18"/>
  <c r="J17" i="18"/>
  <c r="I17" i="18"/>
  <c r="H17" i="18"/>
  <c r="G17" i="18"/>
  <c r="BN16" i="18"/>
  <c r="BM16" i="18"/>
  <c r="BL16" i="18"/>
  <c r="BK16" i="18"/>
  <c r="BJ16" i="18"/>
  <c r="BI16" i="18"/>
  <c r="BH16" i="18"/>
  <c r="BG16" i="18"/>
  <c r="BF16" i="18"/>
  <c r="BE16" i="18"/>
  <c r="BD16" i="18"/>
  <c r="BC16" i="18"/>
  <c r="BB16" i="18"/>
  <c r="BA16" i="18"/>
  <c r="AZ16" i="18"/>
  <c r="AY16" i="18"/>
  <c r="AX16" i="18"/>
  <c r="AW16" i="18"/>
  <c r="AV16" i="18"/>
  <c r="AU16" i="18"/>
  <c r="AT16" i="18"/>
  <c r="AS16" i="18"/>
  <c r="AR16" i="18"/>
  <c r="AQ16" i="18"/>
  <c r="AP16" i="18"/>
  <c r="AO16" i="18"/>
  <c r="AN16" i="18"/>
  <c r="AM16" i="18"/>
  <c r="AL16" i="18"/>
  <c r="AK16" i="18"/>
  <c r="AJ16" i="18"/>
  <c r="AI16" i="18"/>
  <c r="AH16" i="18"/>
  <c r="AG16" i="18"/>
  <c r="AF16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S16" i="18"/>
  <c r="R16" i="18"/>
  <c r="Q16" i="18"/>
  <c r="P16" i="18"/>
  <c r="O16" i="18"/>
  <c r="N16" i="18"/>
  <c r="M16" i="18"/>
  <c r="L16" i="18"/>
  <c r="K16" i="18"/>
  <c r="J16" i="18"/>
  <c r="I16" i="18"/>
  <c r="H16" i="18"/>
  <c r="G16" i="18"/>
  <c r="BN15" i="18"/>
  <c r="BM15" i="18"/>
  <c r="BL15" i="18"/>
  <c r="BK15" i="18"/>
  <c r="BJ15" i="18"/>
  <c r="BI15" i="18"/>
  <c r="BH15" i="18"/>
  <c r="BG15" i="18"/>
  <c r="BF15" i="18"/>
  <c r="BE15" i="18"/>
  <c r="BD15" i="18"/>
  <c r="BC15" i="18"/>
  <c r="BB15" i="18"/>
  <c r="BA15" i="18"/>
  <c r="AZ15" i="18"/>
  <c r="AY15" i="18"/>
  <c r="AX15" i="18"/>
  <c r="AW15" i="18"/>
  <c r="AV15" i="18"/>
  <c r="AU15" i="18"/>
  <c r="AT15" i="18"/>
  <c r="AS15" i="18"/>
  <c r="AR15" i="18"/>
  <c r="AQ15" i="18"/>
  <c r="AP15" i="18"/>
  <c r="AO15" i="18"/>
  <c r="AN15" i="18"/>
  <c r="AM15" i="18"/>
  <c r="AH15" i="18"/>
  <c r="AG15" i="18"/>
  <c r="AF15" i="18"/>
  <c r="AE15" i="18"/>
  <c r="AD15" i="18"/>
  <c r="AC15" i="18"/>
  <c r="AB15" i="18"/>
  <c r="AA15" i="18"/>
  <c r="BN13" i="18"/>
  <c r="BM13" i="18"/>
  <c r="BL13" i="18"/>
  <c r="BK13" i="18"/>
  <c r="BJ13" i="18"/>
  <c r="BI13" i="18"/>
  <c r="BH13" i="18"/>
  <c r="BG13" i="18"/>
  <c r="BF13" i="18"/>
  <c r="BE13" i="18"/>
  <c r="BD13" i="18"/>
  <c r="BC13" i="18"/>
  <c r="BB13" i="18"/>
  <c r="BA13" i="18"/>
  <c r="AZ13" i="18"/>
  <c r="AY13" i="18"/>
  <c r="AX13" i="18"/>
  <c r="AW13" i="18"/>
  <c r="AV13" i="18"/>
  <c r="AU13" i="18"/>
  <c r="AT13" i="18"/>
  <c r="AS13" i="18"/>
  <c r="AR13" i="18"/>
  <c r="AQ13" i="18"/>
  <c r="AP13" i="18"/>
  <c r="AO13" i="18"/>
  <c r="AN13" i="18"/>
  <c r="AM13" i="18"/>
  <c r="AL13" i="18"/>
  <c r="AK13" i="18"/>
  <c r="AJ13" i="18"/>
  <c r="AI13" i="18"/>
  <c r="AH13" i="18"/>
  <c r="AG13" i="18"/>
  <c r="AF13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S13" i="18"/>
  <c r="R13" i="18"/>
  <c r="Q13" i="18"/>
  <c r="P13" i="18"/>
  <c r="O13" i="18"/>
  <c r="N13" i="18"/>
  <c r="M13" i="18"/>
  <c r="L13" i="18"/>
  <c r="K13" i="18"/>
  <c r="J13" i="18"/>
  <c r="I13" i="18"/>
  <c r="H13" i="18"/>
  <c r="G13" i="18"/>
  <c r="BN12" i="18"/>
  <c r="BM12" i="18"/>
  <c r="BL12" i="18"/>
  <c r="BK12" i="18"/>
  <c r="BJ12" i="18"/>
  <c r="BI12" i="18"/>
  <c r="BH12" i="18"/>
  <c r="BG12" i="18"/>
  <c r="BF12" i="18"/>
  <c r="BE12" i="18"/>
  <c r="BD12" i="18"/>
  <c r="BC12" i="18"/>
  <c r="BB12" i="18"/>
  <c r="BA12" i="18"/>
  <c r="AZ12" i="18"/>
  <c r="AY12" i="18"/>
  <c r="AX12" i="18"/>
  <c r="AW12" i="18"/>
  <c r="AV12" i="18"/>
  <c r="AU12" i="18"/>
  <c r="AT12" i="18"/>
  <c r="AS12" i="18"/>
  <c r="AR12" i="18"/>
  <c r="AQ12" i="18"/>
  <c r="AP12" i="18"/>
  <c r="AO12" i="18"/>
  <c r="AN12" i="18"/>
  <c r="AM12" i="18"/>
  <c r="AL12" i="18"/>
  <c r="AK12" i="18"/>
  <c r="AJ12" i="18"/>
  <c r="AI12" i="18"/>
  <c r="AH12" i="18"/>
  <c r="AG12" i="18"/>
  <c r="AF12" i="18"/>
  <c r="AE12" i="18"/>
  <c r="AD12" i="18"/>
  <c r="AC12" i="18"/>
  <c r="AB12" i="18"/>
  <c r="AA12" i="18"/>
  <c r="BW11" i="18"/>
  <c r="BV11" i="18"/>
  <c r="BU11" i="18"/>
  <c r="BT11" i="18"/>
  <c r="BS11" i="18"/>
  <c r="BR11" i="18"/>
  <c r="BQ11" i="18"/>
  <c r="BP11" i="18"/>
  <c r="BO11" i="18"/>
  <c r="BN10" i="18"/>
  <c r="BM10" i="18"/>
  <c r="BL10" i="18"/>
  <c r="BK10" i="18"/>
  <c r="BJ10" i="18"/>
  <c r="BI10" i="18"/>
  <c r="BH10" i="18"/>
  <c r="BG10" i="18"/>
  <c r="BF10" i="18"/>
  <c r="BE10" i="18"/>
  <c r="BD10" i="18"/>
  <c r="BC10" i="18"/>
  <c r="BB10" i="18"/>
  <c r="BA10" i="18"/>
  <c r="AZ10" i="18"/>
  <c r="AY10" i="18"/>
  <c r="AX10" i="18"/>
  <c r="AW10" i="18"/>
  <c r="AV10" i="18"/>
  <c r="AU10" i="18"/>
  <c r="AT10" i="18"/>
  <c r="AS10" i="18"/>
  <c r="AR10" i="18"/>
  <c r="AQ10" i="18"/>
  <c r="AP10" i="18"/>
  <c r="AO10" i="18"/>
  <c r="AN10" i="18"/>
  <c r="AM10" i="18"/>
  <c r="AL10" i="18"/>
  <c r="AK10" i="18"/>
  <c r="AJ10" i="18"/>
  <c r="AI10" i="18"/>
  <c r="AH10" i="18"/>
  <c r="AG10" i="18"/>
  <c r="AF10" i="18"/>
  <c r="AE10" i="18"/>
  <c r="AD10" i="18"/>
  <c r="AC10" i="18"/>
  <c r="AB10" i="18"/>
  <c r="AA10" i="18"/>
  <c r="BN9" i="18"/>
  <c r="BM9" i="18"/>
  <c r="BL9" i="18"/>
  <c r="BK9" i="18"/>
  <c r="AP9" i="18"/>
  <c r="AO9" i="18"/>
  <c r="AN9" i="18"/>
  <c r="AM9" i="18"/>
  <c r="AL9" i="18"/>
  <c r="AK9" i="18"/>
  <c r="AJ9" i="18"/>
  <c r="AI9" i="18"/>
  <c r="AH9" i="18"/>
  <c r="AG9" i="18"/>
  <c r="AF9" i="18"/>
  <c r="AE9" i="18"/>
  <c r="AD9" i="18"/>
  <c r="AC9" i="18"/>
  <c r="AB9" i="18"/>
  <c r="AA9" i="18"/>
  <c r="BN8" i="18"/>
  <c r="BM8" i="18"/>
  <c r="BL8" i="18"/>
  <c r="BK8" i="18"/>
  <c r="BJ8" i="18"/>
  <c r="BI8" i="18"/>
  <c r="BH8" i="18"/>
  <c r="BG8" i="18"/>
  <c r="BF8" i="18"/>
  <c r="BE8" i="18"/>
  <c r="BD8" i="18"/>
  <c r="BC8" i="18"/>
  <c r="BB8" i="18"/>
  <c r="BA8" i="18"/>
  <c r="AZ8" i="18"/>
  <c r="AY8" i="18"/>
  <c r="AX8" i="18"/>
  <c r="AW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BN7" i="18"/>
  <c r="BM7" i="18"/>
  <c r="BL7" i="18"/>
  <c r="BK7" i="18"/>
  <c r="BJ7" i="18"/>
  <c r="BI7" i="18"/>
  <c r="BH7" i="18"/>
  <c r="BG7" i="18"/>
  <c r="BF7" i="18"/>
  <c r="BE7" i="18"/>
  <c r="BD7" i="18"/>
  <c r="BC7" i="18"/>
  <c r="BB7" i="18"/>
  <c r="BA7" i="18"/>
  <c r="AZ7" i="18"/>
  <c r="AY7" i="18"/>
  <c r="AX7" i="18"/>
  <c r="AW7" i="18"/>
  <c r="AV7" i="18"/>
  <c r="AU7" i="18"/>
  <c r="AT7" i="18"/>
  <c r="AS7" i="18"/>
  <c r="AR7" i="18"/>
  <c r="AQ7" i="18"/>
  <c r="AP7" i="18"/>
  <c r="AO7" i="18"/>
  <c r="AN7" i="18"/>
  <c r="AM7" i="18"/>
  <c r="AL7" i="18"/>
  <c r="AK7" i="18"/>
  <c r="AJ7" i="18"/>
  <c r="AI7" i="18"/>
  <c r="AH7" i="18"/>
  <c r="AG7" i="18"/>
  <c r="AF7" i="18"/>
  <c r="AE7" i="18"/>
  <c r="AD7" i="18"/>
  <c r="AC7" i="18"/>
  <c r="AB7" i="18"/>
  <c r="AA7" i="18"/>
  <c r="Z7" i="18"/>
  <c r="Y7" i="18"/>
  <c r="X7" i="18"/>
  <c r="W7" i="18"/>
  <c r="V7" i="18"/>
  <c r="U7" i="18"/>
  <c r="T7" i="18"/>
  <c r="S7" i="18"/>
  <c r="R7" i="18"/>
  <c r="Q7" i="18"/>
  <c r="P7" i="18"/>
  <c r="O7" i="18"/>
  <c r="N7" i="18"/>
  <c r="M7" i="18"/>
  <c r="L7" i="18"/>
  <c r="K7" i="18"/>
  <c r="J7" i="18"/>
  <c r="I7" i="18"/>
  <c r="H7" i="18"/>
  <c r="G7" i="18"/>
  <c r="BF6" i="18"/>
  <c r="BE6" i="18"/>
  <c r="BD6" i="18"/>
  <c r="BC6" i="18"/>
  <c r="BN5" i="18"/>
  <c r="BM5" i="18"/>
  <c r="BL5" i="18"/>
  <c r="BK5" i="18"/>
  <c r="BJ5" i="18"/>
  <c r="BI5" i="18"/>
  <c r="BH5" i="18"/>
  <c r="BG5" i="18"/>
  <c r="BF5" i="18"/>
  <c r="BE5" i="18"/>
  <c r="BD5" i="18"/>
  <c r="BC5" i="18"/>
  <c r="BB5" i="18"/>
  <c r="BA5" i="18"/>
  <c r="AZ5" i="18"/>
  <c r="AY5" i="18"/>
  <c r="AX5" i="18"/>
  <c r="AW5" i="18"/>
  <c r="AV5" i="18"/>
  <c r="AU5" i="18"/>
  <c r="AT5" i="18"/>
  <c r="AS5" i="18"/>
  <c r="AR5" i="18"/>
  <c r="AQ5" i="18"/>
  <c r="AP5" i="18"/>
  <c r="AO5" i="18"/>
  <c r="AN5" i="18"/>
  <c r="AM5" i="18"/>
  <c r="AL5" i="18"/>
  <c r="AK5" i="18"/>
  <c r="AJ5" i="18"/>
  <c r="AI5" i="18"/>
  <c r="AH5" i="18"/>
  <c r="AG5" i="18"/>
  <c r="AF5" i="18"/>
  <c r="AE5" i="18"/>
  <c r="AD5" i="18"/>
  <c r="AC5" i="18"/>
  <c r="AB5" i="18"/>
  <c r="AA5" i="18"/>
  <c r="BN4" i="18"/>
  <c r="BM4" i="18"/>
  <c r="BL4" i="18"/>
  <c r="BK4" i="18"/>
  <c r="BJ4" i="18"/>
  <c r="BI4" i="18"/>
  <c r="BH4" i="18"/>
  <c r="BG4" i="18"/>
  <c r="BF4" i="18"/>
  <c r="BE4" i="18"/>
  <c r="BD4" i="18"/>
  <c r="BC4" i="18"/>
  <c r="BB4" i="18"/>
  <c r="BA4" i="18"/>
  <c r="AZ4" i="18"/>
  <c r="AY4" i="18"/>
  <c r="AX4" i="18"/>
  <c r="AW4" i="18"/>
  <c r="AV4" i="18"/>
  <c r="AU4" i="18"/>
  <c r="AT4" i="18"/>
  <c r="AS4" i="18"/>
  <c r="AR4" i="18"/>
  <c r="AQ4" i="18"/>
  <c r="AP4" i="18"/>
  <c r="AO4" i="18"/>
  <c r="AN4" i="18"/>
  <c r="AM4" i="18"/>
  <c r="AL4" i="18"/>
  <c r="AK4" i="18"/>
  <c r="AJ4" i="18"/>
  <c r="AI4" i="18"/>
  <c r="AH4" i="18"/>
  <c r="AG4" i="18"/>
  <c r="AF4" i="18"/>
  <c r="AE4" i="18"/>
  <c r="AD4" i="18"/>
  <c r="AC4" i="18"/>
  <c r="AB4" i="18"/>
  <c r="AA4" i="18"/>
  <c r="Z4" i="18"/>
  <c r="Y4" i="18"/>
  <c r="X4" i="18"/>
  <c r="W4" i="18"/>
  <c r="V4" i="18"/>
  <c r="U4" i="18"/>
  <c r="T4" i="18"/>
  <c r="S4" i="18"/>
  <c r="R4" i="18"/>
  <c r="Q4" i="18"/>
  <c r="P4" i="18"/>
  <c r="O4" i="18"/>
  <c r="N4" i="18"/>
  <c r="M4" i="18"/>
  <c r="L4" i="18"/>
  <c r="K4" i="18"/>
  <c r="J4" i="18"/>
  <c r="I4" i="18"/>
  <c r="H4" i="18"/>
  <c r="G4" i="18"/>
  <c r="L24" i="17"/>
  <c r="J24" i="17"/>
  <c r="H24" i="17"/>
  <c r="F24" i="17"/>
  <c r="L19" i="17"/>
  <c r="J19" i="17"/>
  <c r="H19" i="17"/>
  <c r="F19" i="17"/>
  <c r="F20" i="17"/>
  <c r="BQ29" i="18" l="1"/>
  <c r="BR9" i="18"/>
  <c r="BV10" i="18"/>
  <c r="BT12" i="18"/>
  <c r="BS27" i="18"/>
  <c r="BS46" i="18"/>
  <c r="BU97" i="18"/>
  <c r="BV99" i="18"/>
  <c r="BW4" i="18"/>
  <c r="BT17" i="18"/>
  <c r="BV26" i="18"/>
  <c r="BS33" i="18"/>
  <c r="BV41" i="18"/>
  <c r="BV49" i="18"/>
  <c r="BW63" i="18"/>
  <c r="BP69" i="18"/>
  <c r="BT20" i="18"/>
  <c r="BU28" i="18"/>
  <c r="BR32" i="18"/>
  <c r="BS48" i="18"/>
  <c r="BR76" i="18"/>
  <c r="BP90" i="18"/>
  <c r="BV8" i="18"/>
  <c r="BP15" i="18"/>
  <c r="BP23" i="18"/>
  <c r="BV25" i="18"/>
  <c r="BQ38" i="18"/>
  <c r="BU39" i="18"/>
  <c r="BR41" i="18"/>
  <c r="BW44" i="18"/>
  <c r="BW48" i="18"/>
  <c r="BV73" i="18"/>
  <c r="BU78" i="18"/>
  <c r="BW82" i="18"/>
  <c r="BP88" i="18"/>
  <c r="BW106" i="18"/>
  <c r="BV6" i="18"/>
  <c r="BS7" i="18"/>
  <c r="BP16" i="18"/>
  <c r="BT18" i="18"/>
  <c r="BS22" i="18"/>
  <c r="BR26" i="18"/>
  <c r="BP35" i="18"/>
  <c r="BR39" i="18"/>
  <c r="BS47" i="18"/>
  <c r="BS51" i="18"/>
  <c r="BU55" i="18"/>
  <c r="BP60" i="18"/>
  <c r="BW64" i="18"/>
  <c r="BW74" i="18"/>
  <c r="BT80" i="18"/>
  <c r="BO85" i="18"/>
  <c r="BU101" i="18"/>
  <c r="BU103" i="18"/>
  <c r="BP13" i="18"/>
  <c r="BR30" i="18"/>
  <c r="BR40" i="18"/>
  <c r="BO47" i="18"/>
  <c r="BS54" i="18"/>
  <c r="BP58" i="18"/>
  <c r="BP68" i="18"/>
  <c r="BQ71" i="18"/>
  <c r="BV79" i="18"/>
  <c r="BT92" i="18"/>
  <c r="BW96" i="18"/>
  <c r="BV32" i="18"/>
  <c r="BO6" i="18"/>
  <c r="BT7" i="18"/>
  <c r="BW8" i="18"/>
  <c r="BU9" i="18"/>
  <c r="BR10" i="18"/>
  <c r="BP19" i="18"/>
  <c r="BR20" i="18"/>
  <c r="BQ21" i="18"/>
  <c r="BP24" i="18"/>
  <c r="BR25" i="18"/>
  <c r="BO27" i="18"/>
  <c r="BV30" i="18"/>
  <c r="BV31" i="18"/>
  <c r="BV33" i="18"/>
  <c r="BP36" i="18"/>
  <c r="BR38" i="18"/>
  <c r="BU47" i="18"/>
  <c r="BU48" i="18"/>
  <c r="BR73" i="18"/>
  <c r="BS74" i="18"/>
  <c r="BT76" i="18"/>
  <c r="BV76" i="18"/>
  <c r="BO82" i="18"/>
  <c r="BW93" i="18"/>
  <c r="BW94" i="18"/>
  <c r="BT95" i="18"/>
  <c r="BU98" i="18"/>
  <c r="BW102" i="18"/>
  <c r="BW103" i="18"/>
  <c r="BV104" i="18"/>
  <c r="BT105" i="18"/>
  <c r="BU107" i="18"/>
  <c r="BT5" i="18"/>
  <c r="BU7" i="18"/>
  <c r="BT8" i="18"/>
  <c r="BT10" i="18"/>
  <c r="BP18" i="18"/>
  <c r="BU22" i="18"/>
  <c r="BV23" i="18"/>
  <c r="BT28" i="18"/>
  <c r="BU29" i="18"/>
  <c r="BU32" i="18"/>
  <c r="BP39" i="18"/>
  <c r="BQ40" i="18"/>
  <c r="BT41" i="18"/>
  <c r="BS44" i="18"/>
  <c r="BP49" i="18"/>
  <c r="BO54" i="18"/>
  <c r="BS55" i="18"/>
  <c r="BP59" i="18"/>
  <c r="BU62" i="18"/>
  <c r="BU63" i="18"/>
  <c r="BS75" i="18"/>
  <c r="BW78" i="18"/>
  <c r="BR79" i="18"/>
  <c r="BR80" i="18"/>
  <c r="BT87" i="18"/>
  <c r="BV94" i="18"/>
  <c r="BT96" i="18"/>
  <c r="BT97" i="18"/>
  <c r="BW98" i="18"/>
  <c r="BT101" i="18"/>
  <c r="BU102" i="18"/>
  <c r="BU104" i="18"/>
  <c r="BT106" i="18"/>
  <c r="BW47" i="18"/>
  <c r="BP64" i="18"/>
  <c r="BW85" i="18"/>
  <c r="BV7" i="18"/>
  <c r="BU8" i="18"/>
  <c r="BV9" i="18"/>
  <c r="BV13" i="18"/>
  <c r="BV16" i="18"/>
  <c r="BT19" i="18"/>
  <c r="BU21" i="18"/>
  <c r="BU26" i="18"/>
  <c r="BW28" i="18"/>
  <c r="BQ28" i="18"/>
  <c r="BO33" i="18"/>
  <c r="BW33" i="18"/>
  <c r="BP34" i="18"/>
  <c r="BV37" i="18"/>
  <c r="BV38" i="18"/>
  <c r="BT49" i="18"/>
  <c r="BU54" i="18"/>
  <c r="BW54" i="18"/>
  <c r="BW55" i="18"/>
  <c r="BR62" i="18"/>
  <c r="BQ63" i="18"/>
  <c r="BW67" i="18"/>
  <c r="BP67" i="18"/>
  <c r="BP72" i="18"/>
  <c r="BU74" i="18"/>
  <c r="BQ78" i="18"/>
  <c r="BV80" i="18"/>
  <c r="BV93" i="18"/>
  <c r="BW99" i="18"/>
  <c r="BT100" i="18"/>
  <c r="BT107" i="18"/>
  <c r="BT108" i="18"/>
  <c r="BT4" i="18"/>
  <c r="BU5" i="18"/>
  <c r="BW6" i="18"/>
  <c r="BO7" i="18"/>
  <c r="BP8" i="18"/>
  <c r="BO21" i="18"/>
  <c r="BV70" i="18"/>
  <c r="BR70" i="18"/>
  <c r="BU70" i="18"/>
  <c r="BQ70" i="18"/>
  <c r="BW70" i="18"/>
  <c r="BS70" i="18"/>
  <c r="BO70" i="18"/>
  <c r="BP70" i="18"/>
  <c r="BQ4" i="18"/>
  <c r="BU4" i="18"/>
  <c r="BR5" i="18"/>
  <c r="BV5" i="18"/>
  <c r="BP6" i="18"/>
  <c r="BT6" i="18"/>
  <c r="BP7" i="18"/>
  <c r="BQ8" i="18"/>
  <c r="BO9" i="18"/>
  <c r="BS9" i="18"/>
  <c r="BW9" i="18"/>
  <c r="BP10" i="18"/>
  <c r="BP12" i="18"/>
  <c r="BW13" i="18"/>
  <c r="BS13" i="18"/>
  <c r="BO13" i="18"/>
  <c r="BU13" i="18"/>
  <c r="BQ13" i="18"/>
  <c r="BR13" i="18"/>
  <c r="BU16" i="18"/>
  <c r="BQ16" i="18"/>
  <c r="BW16" i="18"/>
  <c r="BS16" i="18"/>
  <c r="BO16" i="18"/>
  <c r="BR16" i="18"/>
  <c r="BV18" i="18"/>
  <c r="BW20" i="18"/>
  <c r="BS20" i="18"/>
  <c r="BO20" i="18"/>
  <c r="BU20" i="18"/>
  <c r="BQ20" i="18"/>
  <c r="BV20" i="18"/>
  <c r="BT22" i="18"/>
  <c r="BQ22" i="18"/>
  <c r="BU23" i="18"/>
  <c r="BU25" i="18"/>
  <c r="BQ25" i="18"/>
  <c r="BT25" i="18"/>
  <c r="BP25" i="18"/>
  <c r="BW25" i="18"/>
  <c r="BS25" i="18"/>
  <c r="BO25" i="18"/>
  <c r="BV27" i="18"/>
  <c r="BW27" i="18"/>
  <c r="BT29" i="18"/>
  <c r="BR31" i="18"/>
  <c r="BW34" i="18"/>
  <c r="BW35" i="18"/>
  <c r="BS35" i="18"/>
  <c r="BO35" i="18"/>
  <c r="BV35" i="18"/>
  <c r="BR35" i="18"/>
  <c r="BU35" i="18"/>
  <c r="BQ35" i="18"/>
  <c r="BT35" i="18"/>
  <c r="BQ37" i="18"/>
  <c r="BP4" i="18"/>
  <c r="BQ5" i="18"/>
  <c r="BS6" i="18"/>
  <c r="BW7" i="18"/>
  <c r="BO10" i="18"/>
  <c r="BV12" i="18"/>
  <c r="BU15" i="18"/>
  <c r="BQ15" i="18"/>
  <c r="BW15" i="18"/>
  <c r="BS15" i="18"/>
  <c r="BO15" i="18"/>
  <c r="BV15" i="18"/>
  <c r="BU17" i="18"/>
  <c r="BQ17" i="18"/>
  <c r="BW17" i="18"/>
  <c r="BS17" i="18"/>
  <c r="BO17" i="18"/>
  <c r="BR17" i="18"/>
  <c r="BV19" i="18"/>
  <c r="BW22" i="18"/>
  <c r="BR23" i="18"/>
  <c r="BT34" i="18"/>
  <c r="BR4" i="18"/>
  <c r="BV4" i="18"/>
  <c r="BO5" i="18"/>
  <c r="BS5" i="18"/>
  <c r="BW5" i="18"/>
  <c r="BQ6" i="18"/>
  <c r="BU6" i="18"/>
  <c r="BQ7" i="18"/>
  <c r="BR8" i="18"/>
  <c r="BP9" i="18"/>
  <c r="BT9" i="18"/>
  <c r="BW10" i="18"/>
  <c r="BS10" i="18"/>
  <c r="BU10" i="18"/>
  <c r="BQ10" i="18"/>
  <c r="BR12" i="18"/>
  <c r="BT13" i="18"/>
  <c r="BR15" i="18"/>
  <c r="BT16" i="18"/>
  <c r="BV17" i="18"/>
  <c r="BU19" i="18"/>
  <c r="BQ19" i="18"/>
  <c r="BW19" i="18"/>
  <c r="BS19" i="18"/>
  <c r="BO19" i="18"/>
  <c r="BR19" i="18"/>
  <c r="BP20" i="18"/>
  <c r="BT21" i="18"/>
  <c r="BP21" i="18"/>
  <c r="BV21" i="18"/>
  <c r="BR21" i="18"/>
  <c r="BS21" i="18"/>
  <c r="BT23" i="18"/>
  <c r="BW24" i="18"/>
  <c r="BW29" i="18"/>
  <c r="BS29" i="18"/>
  <c r="BO29" i="18"/>
  <c r="BV29" i="18"/>
  <c r="BR29" i="18"/>
  <c r="BU30" i="18"/>
  <c r="BU31" i="18"/>
  <c r="BV34" i="18"/>
  <c r="BW36" i="18"/>
  <c r="BS36" i="18"/>
  <c r="BO36" i="18"/>
  <c r="BV36" i="18"/>
  <c r="BR36" i="18"/>
  <c r="BU36" i="18"/>
  <c r="BQ36" i="18"/>
  <c r="BT36" i="18"/>
  <c r="BW66" i="18"/>
  <c r="BS66" i="18"/>
  <c r="BO66" i="18"/>
  <c r="BV66" i="18"/>
  <c r="BR66" i="18"/>
  <c r="BT66" i="18"/>
  <c r="BP66" i="18"/>
  <c r="BU66" i="18"/>
  <c r="BQ66" i="18"/>
  <c r="BW21" i="18"/>
  <c r="BO22" i="18"/>
  <c r="BT24" i="18"/>
  <c r="BO4" i="18"/>
  <c r="BS4" i="18"/>
  <c r="BP5" i="18"/>
  <c r="BR6" i="18"/>
  <c r="BR7" i="18"/>
  <c r="BO8" i="18"/>
  <c r="BS8" i="18"/>
  <c r="BQ9" i="18"/>
  <c r="BW12" i="18"/>
  <c r="BT15" i="18"/>
  <c r="BP17" i="18"/>
  <c r="BU18" i="18"/>
  <c r="BQ18" i="18"/>
  <c r="BW18" i="18"/>
  <c r="BS18" i="18"/>
  <c r="BO18" i="18"/>
  <c r="BR18" i="18"/>
  <c r="BT30" i="18"/>
  <c r="BP30" i="18"/>
  <c r="BW30" i="18"/>
  <c r="BS30" i="18"/>
  <c r="BO30" i="18"/>
  <c r="BU37" i="18"/>
  <c r="BT37" i="18"/>
  <c r="BP37" i="18"/>
  <c r="BS37" i="18"/>
  <c r="BO37" i="18"/>
  <c r="BW37" i="18"/>
  <c r="BR37" i="18"/>
  <c r="BU43" i="18"/>
  <c r="BQ43" i="18"/>
  <c r="BT43" i="18"/>
  <c r="BP43" i="18"/>
  <c r="BW43" i="18"/>
  <c r="BS43" i="18"/>
  <c r="BO43" i="18"/>
  <c r="BV45" i="18"/>
  <c r="BR45" i="18"/>
  <c r="BT50" i="18"/>
  <c r="BP50" i="18"/>
  <c r="BW50" i="18"/>
  <c r="BS50" i="18"/>
  <c r="BO50" i="18"/>
  <c r="BU50" i="18"/>
  <c r="BQ50" i="18"/>
  <c r="BV50" i="18"/>
  <c r="BR50" i="18"/>
  <c r="BW61" i="18"/>
  <c r="BS61" i="18"/>
  <c r="BO61" i="18"/>
  <c r="BV61" i="18"/>
  <c r="BR61" i="18"/>
  <c r="BT61" i="18"/>
  <c r="BP61" i="18"/>
  <c r="BU61" i="18"/>
  <c r="BQ61" i="18"/>
  <c r="BT70" i="18"/>
  <c r="BQ12" i="18"/>
  <c r="BU12" i="18"/>
  <c r="BR22" i="18"/>
  <c r="BV22" i="18"/>
  <c r="BO23" i="18"/>
  <c r="BS23" i="18"/>
  <c r="BW23" i="18"/>
  <c r="BQ24" i="18"/>
  <c r="BU24" i="18"/>
  <c r="BO26" i="18"/>
  <c r="BS26" i="18"/>
  <c r="BW26" i="18"/>
  <c r="BP27" i="18"/>
  <c r="BT27" i="18"/>
  <c r="BR28" i="18"/>
  <c r="BV28" i="18"/>
  <c r="BO31" i="18"/>
  <c r="BS31" i="18"/>
  <c r="BW31" i="18"/>
  <c r="BO32" i="18"/>
  <c r="BS32" i="18"/>
  <c r="BW32" i="18"/>
  <c r="BP33" i="18"/>
  <c r="BT33" i="18"/>
  <c r="BQ34" i="18"/>
  <c r="BU34" i="18"/>
  <c r="BW39" i="18"/>
  <c r="BS39" i="18"/>
  <c r="BO39" i="18"/>
  <c r="BQ39" i="18"/>
  <c r="BV39" i="18"/>
  <c r="BW41" i="18"/>
  <c r="BS41" i="18"/>
  <c r="BO41" i="18"/>
  <c r="BU41" i="18"/>
  <c r="BT45" i="18"/>
  <c r="BT46" i="18"/>
  <c r="BP46" i="18"/>
  <c r="BO46" i="18"/>
  <c r="BO48" i="18"/>
  <c r="BT51" i="18"/>
  <c r="BP51" i="18"/>
  <c r="BO51" i="18"/>
  <c r="BO55" i="18"/>
  <c r="BU58" i="18"/>
  <c r="BQ58" i="18"/>
  <c r="BT58" i="18"/>
  <c r="BT62" i="18"/>
  <c r="BP62" i="18"/>
  <c r="BW62" i="18"/>
  <c r="BS62" i="18"/>
  <c r="BO62" i="18"/>
  <c r="BV67" i="18"/>
  <c r="BR67" i="18"/>
  <c r="BU67" i="18"/>
  <c r="BQ67" i="18"/>
  <c r="BT67" i="18"/>
  <c r="BV71" i="18"/>
  <c r="BR71" i="18"/>
  <c r="BW71" i="18"/>
  <c r="BS71" i="18"/>
  <c r="BO71" i="18"/>
  <c r="BU71" i="18"/>
  <c r="BT71" i="18"/>
  <c r="BP71" i="18"/>
  <c r="BR24" i="18"/>
  <c r="BV24" i="18"/>
  <c r="BP26" i="18"/>
  <c r="BT26" i="18"/>
  <c r="BQ27" i="18"/>
  <c r="BU27" i="18"/>
  <c r="BO28" i="18"/>
  <c r="BS28" i="18"/>
  <c r="BP31" i="18"/>
  <c r="BT31" i="18"/>
  <c r="BP32" i="18"/>
  <c r="BT32" i="18"/>
  <c r="BQ33" i="18"/>
  <c r="BU33" i="18"/>
  <c r="BR34" i="18"/>
  <c r="BW38" i="18"/>
  <c r="BS38" i="18"/>
  <c r="BO38" i="18"/>
  <c r="BT38" i="18"/>
  <c r="BW40" i="18"/>
  <c r="BS40" i="18"/>
  <c r="BO40" i="18"/>
  <c r="BT40" i="18"/>
  <c r="BP40" i="18"/>
  <c r="BU40" i="18"/>
  <c r="BO44" i="18"/>
  <c r="BV59" i="18"/>
  <c r="BR59" i="18"/>
  <c r="BU59" i="18"/>
  <c r="BQ59" i="18"/>
  <c r="BW59" i="18"/>
  <c r="BS59" i="18"/>
  <c r="BO59" i="18"/>
  <c r="BT59" i="18"/>
  <c r="BV63" i="18"/>
  <c r="BR63" i="18"/>
  <c r="BV68" i="18"/>
  <c r="BR68" i="18"/>
  <c r="BU68" i="18"/>
  <c r="BQ68" i="18"/>
  <c r="BW68" i="18"/>
  <c r="BS68" i="18"/>
  <c r="BO68" i="18"/>
  <c r="BT68" i="18"/>
  <c r="BW72" i="18"/>
  <c r="BS72" i="18"/>
  <c r="BV77" i="18"/>
  <c r="BR77" i="18"/>
  <c r="BQ77" i="18"/>
  <c r="BU77" i="18"/>
  <c r="BT81" i="18"/>
  <c r="BP81" i="18"/>
  <c r="BW81" i="18"/>
  <c r="BS81" i="18"/>
  <c r="BO81" i="18"/>
  <c r="BW84" i="18"/>
  <c r="BS84" i="18"/>
  <c r="BO84" i="18"/>
  <c r="BW86" i="18"/>
  <c r="BS86" i="18"/>
  <c r="BO86" i="18"/>
  <c r="BO12" i="18"/>
  <c r="BS12" i="18"/>
  <c r="BP22" i="18"/>
  <c r="BQ23" i="18"/>
  <c r="BO24" i="18"/>
  <c r="BS24" i="18"/>
  <c r="BQ26" i="18"/>
  <c r="BR27" i="18"/>
  <c r="BP28" i="18"/>
  <c r="BP29" i="18"/>
  <c r="BQ30" i="18"/>
  <c r="BQ31" i="18"/>
  <c r="BQ32" i="18"/>
  <c r="BR33" i="18"/>
  <c r="BO34" i="18"/>
  <c r="BS34" i="18"/>
  <c r="BP38" i="18"/>
  <c r="BU38" i="18"/>
  <c r="BT39" i="18"/>
  <c r="BV40" i="18"/>
  <c r="BQ41" i="18"/>
  <c r="BV43" i="18"/>
  <c r="BU44" i="18"/>
  <c r="BU46" i="18"/>
  <c r="BW46" i="18"/>
  <c r="BU51" i="18"/>
  <c r="BW51" i="18"/>
  <c r="BV58" i="18"/>
  <c r="BV60" i="18"/>
  <c r="BR60" i="18"/>
  <c r="BU60" i="18"/>
  <c r="BQ60" i="18"/>
  <c r="BW60" i="18"/>
  <c r="BS60" i="18"/>
  <c r="BO60" i="18"/>
  <c r="BT60" i="18"/>
  <c r="BV62" i="18"/>
  <c r="BV64" i="18"/>
  <c r="BR64" i="18"/>
  <c r="BU64" i="18"/>
  <c r="BQ64" i="18"/>
  <c r="BT64" i="18"/>
  <c r="BV69" i="18"/>
  <c r="BR69" i="18"/>
  <c r="BU69" i="18"/>
  <c r="BQ69" i="18"/>
  <c r="BW69" i="18"/>
  <c r="BS69" i="18"/>
  <c r="BO69" i="18"/>
  <c r="BT69" i="18"/>
  <c r="BP41" i="18"/>
  <c r="BR43" i="18"/>
  <c r="BR44" i="18"/>
  <c r="BV44" i="18"/>
  <c r="BQ45" i="18"/>
  <c r="BU45" i="18"/>
  <c r="BR46" i="18"/>
  <c r="BV46" i="18"/>
  <c r="BR47" i="18"/>
  <c r="BV47" i="18"/>
  <c r="BR48" i="18"/>
  <c r="BV48" i="18"/>
  <c r="BO49" i="18"/>
  <c r="BS49" i="18"/>
  <c r="BW49" i="18"/>
  <c r="BR51" i="18"/>
  <c r="BV51" i="18"/>
  <c r="BR54" i="18"/>
  <c r="BV54" i="18"/>
  <c r="BR55" i="18"/>
  <c r="BV55" i="18"/>
  <c r="BO58" i="18"/>
  <c r="BS58" i="18"/>
  <c r="BW58" i="18"/>
  <c r="BQ62" i="18"/>
  <c r="BP63" i="18"/>
  <c r="BT63" i="18"/>
  <c r="BO64" i="18"/>
  <c r="BS64" i="18"/>
  <c r="BO67" i="18"/>
  <c r="BS67" i="18"/>
  <c r="BU72" i="18"/>
  <c r="BQ72" i="18"/>
  <c r="BT72" i="18"/>
  <c r="BV72" i="18"/>
  <c r="BR72" i="18"/>
  <c r="BO72" i="18"/>
  <c r="BT73" i="18"/>
  <c r="BT74" i="18"/>
  <c r="BP74" i="18"/>
  <c r="BO74" i="18"/>
  <c r="BW75" i="18"/>
  <c r="BW80" i="18"/>
  <c r="BS80" i="18"/>
  <c r="BO80" i="18"/>
  <c r="BU82" i="18"/>
  <c r="BS82" i="18"/>
  <c r="BU85" i="18"/>
  <c r="BS85" i="18"/>
  <c r="BV87" i="18"/>
  <c r="BV88" i="18"/>
  <c r="BR88" i="18"/>
  <c r="BU88" i="18"/>
  <c r="BQ88" i="18"/>
  <c r="BW88" i="18"/>
  <c r="BS88" i="18"/>
  <c r="BO88" i="18"/>
  <c r="BT88" i="18"/>
  <c r="BV90" i="18"/>
  <c r="BT89" i="18"/>
  <c r="BP89" i="18"/>
  <c r="BW89" i="18"/>
  <c r="BS89" i="18"/>
  <c r="BO89" i="18"/>
  <c r="BU89" i="18"/>
  <c r="BQ89" i="18"/>
  <c r="BP44" i="18"/>
  <c r="BT44" i="18"/>
  <c r="BO45" i="18"/>
  <c r="BS45" i="18"/>
  <c r="BW45" i="18"/>
  <c r="BP47" i="18"/>
  <c r="BT47" i="18"/>
  <c r="BP48" i="18"/>
  <c r="BT48" i="18"/>
  <c r="BQ49" i="18"/>
  <c r="BU49" i="18"/>
  <c r="BP54" i="18"/>
  <c r="BT54" i="18"/>
  <c r="BP55" i="18"/>
  <c r="BT55" i="18"/>
  <c r="BO75" i="18"/>
  <c r="BV78" i="18"/>
  <c r="BR78" i="18"/>
  <c r="BT79" i="18"/>
  <c r="BU84" i="18"/>
  <c r="BU86" i="18"/>
  <c r="BP87" i="18"/>
  <c r="BR89" i="18"/>
  <c r="BU90" i="18"/>
  <c r="BQ90" i="18"/>
  <c r="BT90" i="18"/>
  <c r="BQ44" i="18"/>
  <c r="BP45" i="18"/>
  <c r="BQ46" i="18"/>
  <c r="BQ47" i="18"/>
  <c r="BQ48" i="18"/>
  <c r="BR49" i="18"/>
  <c r="BQ51" i="18"/>
  <c r="BQ54" i="18"/>
  <c r="BQ55" i="18"/>
  <c r="BR58" i="18"/>
  <c r="BO63" i="18"/>
  <c r="BS63" i="18"/>
  <c r="BU75" i="18"/>
  <c r="BW77" i="18"/>
  <c r="BW79" i="18"/>
  <c r="BS79" i="18"/>
  <c r="BO79" i="18"/>
  <c r="BU81" i="18"/>
  <c r="BV89" i="18"/>
  <c r="BV91" i="18"/>
  <c r="BR91" i="18"/>
  <c r="BU91" i="18"/>
  <c r="BQ91" i="18"/>
  <c r="BT91" i="18"/>
  <c r="BP91" i="18"/>
  <c r="BW91" i="18"/>
  <c r="BS91" i="18"/>
  <c r="BO91" i="18"/>
  <c r="BQ73" i="18"/>
  <c r="BU73" i="18"/>
  <c r="BR74" i="18"/>
  <c r="BV74" i="18"/>
  <c r="BR75" i="18"/>
  <c r="BV75" i="18"/>
  <c r="BQ76" i="18"/>
  <c r="BU76" i="18"/>
  <c r="BP77" i="18"/>
  <c r="BT77" i="18"/>
  <c r="BP78" i="18"/>
  <c r="BT78" i="18"/>
  <c r="BQ79" i="18"/>
  <c r="BU79" i="18"/>
  <c r="BQ80" i="18"/>
  <c r="BU80" i="18"/>
  <c r="BR81" i="18"/>
  <c r="BV81" i="18"/>
  <c r="BR82" i="18"/>
  <c r="BV82" i="18"/>
  <c r="BR84" i="18"/>
  <c r="BV84" i="18"/>
  <c r="BR85" i="18"/>
  <c r="BV85" i="18"/>
  <c r="BR86" i="18"/>
  <c r="BV86" i="18"/>
  <c r="BO87" i="18"/>
  <c r="BS87" i="18"/>
  <c r="BW87" i="18"/>
  <c r="BO90" i="18"/>
  <c r="BS90" i="18"/>
  <c r="BW90" i="18"/>
  <c r="BQ92" i="18"/>
  <c r="BU92" i="18"/>
  <c r="BP93" i="18"/>
  <c r="BT93" i="18"/>
  <c r="BO94" i="18"/>
  <c r="BS94" i="18"/>
  <c r="BQ95" i="18"/>
  <c r="BU95" i="18"/>
  <c r="BQ96" i="18"/>
  <c r="BU96" i="18"/>
  <c r="BR97" i="18"/>
  <c r="BV97" i="18"/>
  <c r="BP98" i="18"/>
  <c r="BT98" i="18"/>
  <c r="BO99" i="18"/>
  <c r="BS99" i="18"/>
  <c r="BQ100" i="18"/>
  <c r="BU100" i="18"/>
  <c r="BR101" i="18"/>
  <c r="BV101" i="18"/>
  <c r="BR102" i="18"/>
  <c r="BV102" i="18"/>
  <c r="BP103" i="18"/>
  <c r="BT103" i="18"/>
  <c r="BO104" i="18"/>
  <c r="BS104" i="18"/>
  <c r="BW104" i="18"/>
  <c r="BQ105" i="18"/>
  <c r="BU105" i="18"/>
  <c r="BQ106" i="18"/>
  <c r="BU106" i="18"/>
  <c r="BR107" i="18"/>
  <c r="BV107" i="18"/>
  <c r="BQ108" i="18"/>
  <c r="BU108" i="18"/>
  <c r="BR92" i="18"/>
  <c r="BV92" i="18"/>
  <c r="BQ93" i="18"/>
  <c r="BU93" i="18"/>
  <c r="BP94" i="18"/>
  <c r="BT94" i="18"/>
  <c r="BR95" i="18"/>
  <c r="BV95" i="18"/>
  <c r="BR96" i="18"/>
  <c r="BV96" i="18"/>
  <c r="BO97" i="18"/>
  <c r="BS97" i="18"/>
  <c r="BW97" i="18"/>
  <c r="BQ98" i="18"/>
  <c r="BP99" i="18"/>
  <c r="BT99" i="18"/>
  <c r="BR100" i="18"/>
  <c r="BV100" i="18"/>
  <c r="BO101" i="18"/>
  <c r="BS101" i="18"/>
  <c r="BW101" i="18"/>
  <c r="BO102" i="18"/>
  <c r="BS102" i="18"/>
  <c r="BQ103" i="18"/>
  <c r="BP104" i="18"/>
  <c r="BT104" i="18"/>
  <c r="BR105" i="18"/>
  <c r="BV105" i="18"/>
  <c r="BR106" i="18"/>
  <c r="BV106" i="18"/>
  <c r="BO107" i="18"/>
  <c r="BS107" i="18"/>
  <c r="BW107" i="18"/>
  <c r="BR108" i="18"/>
  <c r="BV108" i="18"/>
  <c r="BO73" i="18"/>
  <c r="BS73" i="18"/>
  <c r="BW73" i="18"/>
  <c r="BP75" i="18"/>
  <c r="BT75" i="18"/>
  <c r="BO76" i="18"/>
  <c r="BS76" i="18"/>
  <c r="BW76" i="18"/>
  <c r="BP82" i="18"/>
  <c r="BT82" i="18"/>
  <c r="BP84" i="18"/>
  <c r="BT84" i="18"/>
  <c r="BP85" i="18"/>
  <c r="BT85" i="18"/>
  <c r="BP86" i="18"/>
  <c r="BT86" i="18"/>
  <c r="BQ87" i="18"/>
  <c r="BU87" i="18"/>
  <c r="BO92" i="18"/>
  <c r="BS92" i="18"/>
  <c r="BW92" i="18"/>
  <c r="BR93" i="18"/>
  <c r="BQ94" i="18"/>
  <c r="BU94" i="18"/>
  <c r="BO95" i="18"/>
  <c r="BS95" i="18"/>
  <c r="BW95" i="18"/>
  <c r="BO96" i="18"/>
  <c r="BS96" i="18"/>
  <c r="BP97" i="18"/>
  <c r="BR98" i="18"/>
  <c r="BV98" i="18"/>
  <c r="BQ99" i="18"/>
  <c r="BU99" i="18"/>
  <c r="BO100" i="18"/>
  <c r="BS100" i="18"/>
  <c r="BW100" i="18"/>
  <c r="BP101" i="18"/>
  <c r="BP102" i="18"/>
  <c r="BT102" i="18"/>
  <c r="BR103" i="18"/>
  <c r="BV103" i="18"/>
  <c r="BQ104" i="18"/>
  <c r="BO105" i="18"/>
  <c r="BS105" i="18"/>
  <c r="BW105" i="18"/>
  <c r="BO106" i="18"/>
  <c r="BS106" i="18"/>
  <c r="BP107" i="18"/>
  <c r="BO108" i="18"/>
  <c r="BS108" i="18"/>
  <c r="BW108" i="18"/>
  <c r="BP73" i="18"/>
  <c r="BQ74" i="18"/>
  <c r="BQ75" i="18"/>
  <c r="BP76" i="18"/>
  <c r="BO77" i="18"/>
  <c r="BS77" i="18"/>
  <c r="BO78" i="18"/>
  <c r="BS78" i="18"/>
  <c r="BP79" i="18"/>
  <c r="BP80" i="18"/>
  <c r="BQ81" i="18"/>
  <c r="BQ82" i="18"/>
  <c r="BQ84" i="18"/>
  <c r="BQ85" i="18"/>
  <c r="BQ86" i="18"/>
  <c r="BR87" i="18"/>
  <c r="BR90" i="18"/>
  <c r="BP92" i="18"/>
  <c r="BO93" i="18"/>
  <c r="BS93" i="18"/>
  <c r="BR94" i="18"/>
  <c r="BP95" i="18"/>
  <c r="BP96" i="18"/>
  <c r="BQ97" i="18"/>
  <c r="BO98" i="18"/>
  <c r="BS98" i="18"/>
  <c r="BR99" i="18"/>
  <c r="BP100" i="18"/>
  <c r="BQ101" i="18"/>
  <c r="BQ102" i="18"/>
  <c r="BO103" i="18"/>
  <c r="BS103" i="18"/>
  <c r="BR104" i="18"/>
  <c r="BP105" i="18"/>
  <c r="BP106" i="18"/>
  <c r="BQ107" i="18"/>
  <c r="BP108" i="18"/>
  <c r="B46" i="17"/>
  <c r="B45" i="17"/>
  <c r="B44" i="17"/>
  <c r="B42" i="17"/>
  <c r="B40" i="17"/>
  <c r="B38" i="17"/>
  <c r="B37" i="17"/>
  <c r="B36" i="17"/>
  <c r="B34" i="17"/>
  <c r="B33" i="17"/>
  <c r="B32" i="17"/>
  <c r="B31" i="17"/>
  <c r="B30" i="17"/>
  <c r="B29" i="17"/>
  <c r="B28" i="17"/>
  <c r="B25" i="17"/>
  <c r="B21" i="17"/>
  <c r="B20" i="17"/>
  <c r="B18" i="17"/>
  <c r="B17" i="17"/>
  <c r="B16" i="17"/>
  <c r="B14" i="17"/>
  <c r="B13" i="17"/>
  <c r="B12" i="17"/>
  <c r="B11" i="17"/>
  <c r="B10" i="17"/>
  <c r="B9" i="17"/>
  <c r="B5" i="17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C56" i="1"/>
  <c r="D56" i="1"/>
  <c r="E56" i="1"/>
  <c r="F56" i="1"/>
  <c r="C57" i="1"/>
  <c r="D57" i="1"/>
  <c r="E57" i="1"/>
  <c r="F57" i="1"/>
  <c r="B57" i="1"/>
  <c r="B56" i="1"/>
  <c r="L40" i="17"/>
  <c r="J40" i="17"/>
  <c r="H40" i="17"/>
  <c r="F40" i="17"/>
  <c r="L39" i="17"/>
  <c r="J39" i="17"/>
  <c r="H39" i="17"/>
  <c r="F39" i="17"/>
  <c r="L38" i="17"/>
  <c r="J38" i="17"/>
  <c r="H38" i="17"/>
  <c r="F38" i="17"/>
  <c r="L37" i="17"/>
  <c r="J37" i="17"/>
  <c r="H37" i="17"/>
  <c r="F37" i="17"/>
  <c r="L36" i="17"/>
  <c r="J36" i="17"/>
  <c r="H36" i="17"/>
  <c r="F36" i="17"/>
  <c r="L32" i="17"/>
  <c r="J32" i="17"/>
  <c r="H32" i="17"/>
  <c r="F32" i="17"/>
  <c r="L31" i="17"/>
  <c r="J31" i="17"/>
  <c r="H31" i="17"/>
  <c r="F31" i="17"/>
  <c r="L30" i="17"/>
  <c r="J30" i="17"/>
  <c r="H30" i="17"/>
  <c r="F30" i="17"/>
  <c r="L29" i="17"/>
  <c r="J29" i="17"/>
  <c r="H29" i="17"/>
  <c r="F29" i="17"/>
  <c r="L28" i="17"/>
  <c r="J28" i="17"/>
  <c r="H28" i="17"/>
  <c r="F28" i="17"/>
  <c r="L23" i="17"/>
  <c r="J23" i="17"/>
  <c r="H23" i="17"/>
  <c r="F23" i="17"/>
  <c r="L22" i="17"/>
  <c r="J22" i="17"/>
  <c r="H22" i="17"/>
  <c r="F22" i="17"/>
  <c r="L21" i="17"/>
  <c r="J21" i="17"/>
  <c r="H21" i="17"/>
  <c r="F21" i="17"/>
  <c r="L20" i="17"/>
  <c r="J20" i="17"/>
  <c r="H20" i="17"/>
  <c r="L15" i="17"/>
  <c r="J15" i="17"/>
  <c r="H15" i="17"/>
  <c r="F15" i="17"/>
  <c r="L14" i="17"/>
  <c r="J14" i="17"/>
  <c r="H14" i="17"/>
  <c r="F14" i="17"/>
  <c r="L13" i="17"/>
  <c r="J13" i="17"/>
  <c r="H13" i="17"/>
  <c r="F13" i="17"/>
  <c r="L12" i="17"/>
  <c r="J12" i="17"/>
  <c r="H12" i="17"/>
  <c r="F12" i="17"/>
  <c r="L11" i="17"/>
  <c r="J11" i="17"/>
  <c r="H11" i="17"/>
  <c r="F11" i="17"/>
  <c r="CH11" i="14"/>
  <c r="CH56" i="14"/>
  <c r="CH109" i="14"/>
  <c r="L7" i="17"/>
  <c r="J7" i="17"/>
  <c r="H7" i="17"/>
  <c r="F7" i="17"/>
  <c r="L6" i="17"/>
  <c r="J6" i="17"/>
  <c r="H6" i="17"/>
  <c r="F6" i="17"/>
  <c r="L5" i="17"/>
  <c r="J5" i="17"/>
  <c r="H5" i="17"/>
  <c r="F5" i="17"/>
  <c r="L4" i="17"/>
  <c r="J4" i="17"/>
  <c r="H4" i="17"/>
  <c r="F4" i="17"/>
  <c r="L3" i="17"/>
  <c r="J3" i="17"/>
  <c r="H3" i="17"/>
  <c r="F3" i="17"/>
  <c r="BW56" i="18" l="1"/>
  <c r="BP109" i="18"/>
  <c r="BT109" i="18"/>
  <c r="BQ56" i="18"/>
  <c r="BR109" i="18"/>
  <c r="BO109" i="18"/>
  <c r="BV109" i="18"/>
  <c r="BQ109" i="18"/>
  <c r="BV56" i="18"/>
  <c r="BP56" i="18"/>
  <c r="BU109" i="18"/>
  <c r="BR56" i="18"/>
  <c r="BT56" i="18"/>
  <c r="BO56" i="18"/>
  <c r="BW109" i="18"/>
  <c r="BU56" i="18"/>
  <c r="BZ65" i="15"/>
  <c r="CA65" i="15"/>
  <c r="CB65" i="15"/>
  <c r="CC65" i="15"/>
  <c r="BY65" i="15"/>
  <c r="BP93" i="15"/>
  <c r="BQ93" i="15"/>
  <c r="BR93" i="15"/>
  <c r="BS93" i="15"/>
  <c r="BO93" i="15"/>
  <c r="BF94" i="15"/>
  <c r="BG94" i="15"/>
  <c r="BH94" i="15"/>
  <c r="BI94" i="15"/>
  <c r="BE94" i="15"/>
  <c r="BF86" i="15"/>
  <c r="BG86" i="15"/>
  <c r="BH86" i="15"/>
  <c r="BI86" i="15"/>
  <c r="BE86" i="15"/>
  <c r="BZ58" i="15"/>
  <c r="CA58" i="15"/>
  <c r="CB58" i="15"/>
  <c r="CC58" i="15"/>
  <c r="BY58" i="15"/>
  <c r="BZ105" i="15"/>
  <c r="CA105" i="15"/>
  <c r="CB105" i="15"/>
  <c r="CC105" i="15"/>
  <c r="BY105" i="15"/>
  <c r="BZ104" i="15"/>
  <c r="CA104" i="15"/>
  <c r="CB104" i="15"/>
  <c r="CC104" i="15"/>
  <c r="BY104" i="15"/>
  <c r="BZ101" i="15"/>
  <c r="CA101" i="15"/>
  <c r="CB101" i="15"/>
  <c r="CC101" i="15"/>
  <c r="BZ102" i="15"/>
  <c r="CA102" i="15"/>
  <c r="CB102" i="15"/>
  <c r="CC102" i="15"/>
  <c r="BY102" i="15"/>
  <c r="BY101" i="15"/>
  <c r="BZ100" i="15"/>
  <c r="CA100" i="15"/>
  <c r="CB100" i="15"/>
  <c r="CC100" i="15"/>
  <c r="BY100" i="15"/>
  <c r="BZ94" i="15"/>
  <c r="CA94" i="15"/>
  <c r="CB94" i="15"/>
  <c r="CC94" i="15"/>
  <c r="BY94" i="15"/>
  <c r="BZ93" i="15"/>
  <c r="CA93" i="15"/>
  <c r="CB93" i="15"/>
  <c r="CC93" i="15"/>
  <c r="BY93" i="15"/>
  <c r="BZ90" i="15"/>
  <c r="CA90" i="15"/>
  <c r="CB90" i="15"/>
  <c r="CC90" i="15"/>
  <c r="BY90" i="15"/>
  <c r="BZ87" i="15"/>
  <c r="CA87" i="15"/>
  <c r="CB87" i="15"/>
  <c r="CC87" i="15"/>
  <c r="BZ88" i="15"/>
  <c r="CA88" i="15"/>
  <c r="CB88" i="15"/>
  <c r="CC88" i="15"/>
  <c r="BY88" i="15"/>
  <c r="BY87" i="15"/>
  <c r="BZ85" i="15"/>
  <c r="CA85" i="15"/>
  <c r="CB85" i="15"/>
  <c r="CC85" i="15"/>
  <c r="BY85" i="15"/>
  <c r="BZ84" i="15"/>
  <c r="CA84" i="15"/>
  <c r="CB84" i="15"/>
  <c r="CC84" i="15"/>
  <c r="BY84" i="15"/>
  <c r="BZ81" i="15"/>
  <c r="CA81" i="15"/>
  <c r="CB81" i="15"/>
  <c r="CC81" i="15"/>
  <c r="BY81" i="15"/>
  <c r="BZ79" i="15"/>
  <c r="CA79" i="15"/>
  <c r="CB79" i="15"/>
  <c r="CC79" i="15"/>
  <c r="BY79" i="15"/>
  <c r="BZ77" i="15"/>
  <c r="CA77" i="15"/>
  <c r="CB77" i="15"/>
  <c r="CC77" i="15"/>
  <c r="BY77" i="15"/>
  <c r="BZ76" i="15"/>
  <c r="CA76" i="15"/>
  <c r="CB76" i="15"/>
  <c r="CC76" i="15"/>
  <c r="BY76" i="15"/>
  <c r="BZ75" i="15"/>
  <c r="CA75" i="15"/>
  <c r="CB75" i="15"/>
  <c r="CC75" i="15"/>
  <c r="BY75" i="15"/>
  <c r="BZ69" i="15"/>
  <c r="CA69" i="15"/>
  <c r="CB69" i="15"/>
  <c r="CC69" i="15"/>
  <c r="BY69" i="15"/>
  <c r="BZ68" i="15"/>
  <c r="CA68" i="15"/>
  <c r="CB68" i="15"/>
  <c r="CC68" i="15"/>
  <c r="BY68" i="15"/>
  <c r="BZ66" i="15"/>
  <c r="CA66" i="15"/>
  <c r="CB66" i="15"/>
  <c r="CC66" i="15"/>
  <c r="BY66" i="15"/>
  <c r="BZ64" i="15"/>
  <c r="CA64" i="15"/>
  <c r="CB64" i="15"/>
  <c r="CC64" i="15"/>
  <c r="BY64" i="15"/>
  <c r="BZ60" i="15"/>
  <c r="CA60" i="15"/>
  <c r="CB60" i="15"/>
  <c r="CC60" i="15"/>
  <c r="BY60" i="15"/>
  <c r="BY73" i="15"/>
  <c r="BZ73" i="15"/>
  <c r="CA73" i="15"/>
  <c r="CB73" i="15"/>
  <c r="CC73" i="15"/>
  <c r="BY78" i="15"/>
  <c r="BZ78" i="15"/>
  <c r="CA78" i="15"/>
  <c r="CB78" i="15"/>
  <c r="CC78" i="15"/>
  <c r="BY80" i="15"/>
  <c r="BZ80" i="15"/>
  <c r="CA80" i="15"/>
  <c r="CB80" i="15"/>
  <c r="CC80" i="15"/>
  <c r="BY82" i="15"/>
  <c r="BZ82" i="15"/>
  <c r="CA82" i="15"/>
  <c r="CB82" i="15"/>
  <c r="CC82" i="15"/>
  <c r="BY83" i="15"/>
  <c r="BZ83" i="15"/>
  <c r="CA83" i="15"/>
  <c r="CB83" i="15"/>
  <c r="CC83" i="15"/>
  <c r="BY89" i="15"/>
  <c r="BZ89" i="15"/>
  <c r="CA89" i="15"/>
  <c r="CB89" i="15"/>
  <c r="CC89" i="15"/>
  <c r="BY91" i="15"/>
  <c r="BZ91" i="15"/>
  <c r="CA91" i="15"/>
  <c r="CB91" i="15"/>
  <c r="CC91" i="15"/>
  <c r="BY95" i="15"/>
  <c r="BZ95" i="15"/>
  <c r="CA95" i="15"/>
  <c r="CB95" i="15"/>
  <c r="CC95" i="15"/>
  <c r="BY96" i="15"/>
  <c r="BZ96" i="15"/>
  <c r="CA96" i="15"/>
  <c r="CB96" i="15"/>
  <c r="CC96" i="15"/>
  <c r="BY97" i="15"/>
  <c r="BZ97" i="15"/>
  <c r="CA97" i="15"/>
  <c r="CB97" i="15"/>
  <c r="CC97" i="15"/>
  <c r="BY98" i="15"/>
  <c r="BZ98" i="15"/>
  <c r="CA98" i="15"/>
  <c r="CB98" i="15"/>
  <c r="CC98" i="15"/>
  <c r="BY99" i="15"/>
  <c r="BZ99" i="15"/>
  <c r="CA99" i="15"/>
  <c r="CB99" i="15"/>
  <c r="CC99" i="15"/>
  <c r="BY103" i="15"/>
  <c r="BZ103" i="15"/>
  <c r="CA103" i="15"/>
  <c r="CB103" i="15"/>
  <c r="CC103" i="15"/>
  <c r="BY61" i="15"/>
  <c r="BZ61" i="15"/>
  <c r="CA61" i="15"/>
  <c r="CB61" i="15"/>
  <c r="CC61" i="15"/>
  <c r="BY62" i="15"/>
  <c r="BZ62" i="15"/>
  <c r="CA62" i="15"/>
  <c r="CB62" i="15"/>
  <c r="CC62" i="15"/>
  <c r="BY63" i="15"/>
  <c r="BZ63" i="15"/>
  <c r="CA63" i="15"/>
  <c r="CB63" i="15"/>
  <c r="CC63" i="15"/>
  <c r="BY67" i="15"/>
  <c r="BZ67" i="15"/>
  <c r="CA67" i="15"/>
  <c r="CB67" i="15"/>
  <c r="CC67" i="15"/>
  <c r="BY70" i="15"/>
  <c r="BZ70" i="15"/>
  <c r="CA70" i="15"/>
  <c r="CB70" i="15"/>
  <c r="CC70" i="15"/>
  <c r="BY71" i="15"/>
  <c r="BZ71" i="15"/>
  <c r="CA71" i="15"/>
  <c r="CB71" i="15"/>
  <c r="CC71" i="15"/>
  <c r="CD30" i="15"/>
  <c r="CE30" i="15"/>
  <c r="CF30" i="15"/>
  <c r="CG30" i="15"/>
  <c r="CH30" i="15"/>
  <c r="CI30" i="15"/>
  <c r="CJ30" i="15"/>
  <c r="CK30" i="15"/>
  <c r="BZ56" i="15"/>
  <c r="CA56" i="15"/>
  <c r="CB56" i="15"/>
  <c r="CC56" i="15"/>
  <c r="BY56" i="15"/>
  <c r="BZ54" i="15"/>
  <c r="CA54" i="15"/>
  <c r="CB54" i="15"/>
  <c r="CC54" i="15"/>
  <c r="BY54" i="15"/>
  <c r="BZ55" i="15"/>
  <c r="CA55" i="15"/>
  <c r="CB55" i="15"/>
  <c r="CC55" i="15"/>
  <c r="BZ53" i="15"/>
  <c r="CA53" i="15"/>
  <c r="CB53" i="15"/>
  <c r="CC53" i="15"/>
  <c r="BZ52" i="15"/>
  <c r="CA52" i="15"/>
  <c r="CB52" i="15"/>
  <c r="CC52" i="15"/>
  <c r="BY52" i="15"/>
  <c r="BZ51" i="15"/>
  <c r="CA51" i="15"/>
  <c r="CB51" i="15"/>
  <c r="CC51" i="15"/>
  <c r="BY51" i="15"/>
  <c r="BZ50" i="15"/>
  <c r="CA50" i="15"/>
  <c r="CB50" i="15"/>
  <c r="CC50" i="15"/>
  <c r="BY50" i="15"/>
  <c r="BZ47" i="15"/>
  <c r="CA47" i="15"/>
  <c r="CB47" i="15"/>
  <c r="CC47" i="15"/>
  <c r="BZ48" i="15"/>
  <c r="CA48" i="15"/>
  <c r="CB48" i="15"/>
  <c r="CC48" i="15"/>
  <c r="BZ49" i="15"/>
  <c r="CA49" i="15"/>
  <c r="CB49" i="15"/>
  <c r="CC49" i="15"/>
  <c r="BZ45" i="15"/>
  <c r="CA45" i="15"/>
  <c r="CB45" i="15"/>
  <c r="CC45" i="15"/>
  <c r="BY45" i="15"/>
  <c r="BZ44" i="15"/>
  <c r="CA44" i="15"/>
  <c r="CB44" i="15"/>
  <c r="CC44" i="15"/>
  <c r="BY44" i="15"/>
  <c r="BZ42" i="15"/>
  <c r="CA42" i="15"/>
  <c r="CB42" i="15"/>
  <c r="CC42" i="15"/>
  <c r="BZ41" i="15"/>
  <c r="CA41" i="15"/>
  <c r="CB41" i="15"/>
  <c r="CC41" i="15"/>
  <c r="BY41" i="15"/>
  <c r="BZ40" i="15"/>
  <c r="CA40" i="15"/>
  <c r="CB40" i="15"/>
  <c r="CC40" i="15"/>
  <c r="BZ39" i="15"/>
  <c r="CA39" i="15"/>
  <c r="CB39" i="15"/>
  <c r="CC39" i="15"/>
  <c r="BY39" i="15"/>
  <c r="BZ38" i="15"/>
  <c r="CA38" i="15"/>
  <c r="CB38" i="15"/>
  <c r="CC38" i="15"/>
  <c r="BY38" i="15"/>
  <c r="BZ37" i="15"/>
  <c r="CA37" i="15"/>
  <c r="CB37" i="15"/>
  <c r="CC37" i="15"/>
  <c r="BY37" i="15"/>
  <c r="BZ35" i="15"/>
  <c r="CA35" i="15"/>
  <c r="CB35" i="15"/>
  <c r="CC35" i="15"/>
  <c r="BZ36" i="15"/>
  <c r="CA36" i="15"/>
  <c r="CB36" i="15"/>
  <c r="CC36" i="15"/>
  <c r="BY36" i="15"/>
  <c r="BY35" i="15"/>
  <c r="BZ34" i="15"/>
  <c r="CA34" i="15"/>
  <c r="CB34" i="15"/>
  <c r="CC34" i="15"/>
  <c r="BY34" i="15"/>
  <c r="BZ33" i="15"/>
  <c r="CA33" i="15"/>
  <c r="CB33" i="15"/>
  <c r="CC33" i="15"/>
  <c r="BZ32" i="15"/>
  <c r="CA32" i="15"/>
  <c r="CB32" i="15"/>
  <c r="CC32" i="15"/>
  <c r="BY32" i="15"/>
  <c r="BZ31" i="15"/>
  <c r="CA31" i="15"/>
  <c r="CB31" i="15"/>
  <c r="CC31" i="15"/>
  <c r="BY31" i="15"/>
  <c r="BZ30" i="15"/>
  <c r="CA30" i="15"/>
  <c r="CB30" i="15"/>
  <c r="CC30" i="15"/>
  <c r="BD30" i="15"/>
  <c r="BC30" i="15"/>
  <c r="BB30" i="15"/>
  <c r="BA30" i="15"/>
  <c r="AZ30" i="15"/>
  <c r="BY30" i="15"/>
  <c r="BZ29" i="15"/>
  <c r="CA29" i="15"/>
  <c r="CB29" i="15"/>
  <c r="CC29" i="15"/>
  <c r="BZ28" i="15"/>
  <c r="CA28" i="15"/>
  <c r="CB28" i="15"/>
  <c r="CC28" i="15"/>
  <c r="BY28" i="15"/>
  <c r="BZ27" i="15"/>
  <c r="CA27" i="15"/>
  <c r="CB27" i="15"/>
  <c r="CC27" i="15"/>
  <c r="BY27" i="15"/>
  <c r="BY26" i="15"/>
  <c r="BZ7" i="15"/>
  <c r="CA7" i="15"/>
  <c r="CB7" i="15"/>
  <c r="CC7" i="15"/>
  <c r="BZ8" i="15"/>
  <c r="CA8" i="15"/>
  <c r="CB8" i="15"/>
  <c r="CC8" i="15"/>
  <c r="BZ9" i="15"/>
  <c r="CA9" i="15"/>
  <c r="CB9" i="15"/>
  <c r="CC9" i="15"/>
  <c r="BZ11" i="15"/>
  <c r="CA11" i="15"/>
  <c r="CB11" i="15"/>
  <c r="CC11" i="15"/>
  <c r="BZ12" i="15"/>
  <c r="CA12" i="15"/>
  <c r="CB12" i="15"/>
  <c r="CC12" i="15"/>
  <c r="BZ13" i="15"/>
  <c r="CA13" i="15"/>
  <c r="CB13" i="15"/>
  <c r="CC13" i="15"/>
  <c r="BZ25" i="15"/>
  <c r="CA25" i="15"/>
  <c r="CB25" i="15"/>
  <c r="CC25" i="15"/>
  <c r="BZ24" i="15"/>
  <c r="CA24" i="15"/>
  <c r="CB24" i="15"/>
  <c r="CC24" i="15"/>
  <c r="BY24" i="15"/>
  <c r="BZ23" i="15"/>
  <c r="CA23" i="15"/>
  <c r="CB23" i="15"/>
  <c r="CC23" i="15"/>
  <c r="BZ22" i="15"/>
  <c r="CA22" i="15"/>
  <c r="CB22" i="15"/>
  <c r="CC22" i="15"/>
  <c r="BY22" i="15"/>
  <c r="BZ21" i="15"/>
  <c r="CA21" i="15"/>
  <c r="CB21" i="15"/>
  <c r="CC21" i="15"/>
  <c r="BZ20" i="15"/>
  <c r="CA20" i="15"/>
  <c r="CB20" i="15"/>
  <c r="CC20" i="15"/>
  <c r="BZ19" i="15"/>
  <c r="CA19" i="15"/>
  <c r="CB19" i="15"/>
  <c r="CC19" i="15"/>
  <c r="BY19" i="15"/>
  <c r="BZ18" i="15"/>
  <c r="CA18" i="15"/>
  <c r="CB18" i="15"/>
  <c r="CC18" i="15"/>
  <c r="BY18" i="15"/>
  <c r="BZ17" i="15"/>
  <c r="CA17" i="15"/>
  <c r="CB17" i="15"/>
  <c r="CC17" i="15"/>
  <c r="BY17" i="15"/>
  <c r="BZ16" i="15"/>
  <c r="CA16" i="15"/>
  <c r="CB16" i="15"/>
  <c r="CC16" i="15"/>
  <c r="BY16" i="15"/>
  <c r="BZ15" i="15"/>
  <c r="CA15" i="15"/>
  <c r="CB15" i="15"/>
  <c r="CC15" i="15"/>
  <c r="BZ14" i="15"/>
  <c r="CA14" i="15"/>
  <c r="CB14" i="15"/>
  <c r="CC14" i="15"/>
  <c r="BY14" i="15"/>
  <c r="BY15" i="15"/>
  <c r="BY20" i="15"/>
  <c r="BY21" i="15"/>
  <c r="BY23" i="15"/>
  <c r="BY25" i="15"/>
  <c r="BZ26" i="15"/>
  <c r="CA26" i="15"/>
  <c r="CB26" i="15"/>
  <c r="CC26" i="15"/>
  <c r="BY29" i="15"/>
  <c r="BY33" i="15"/>
  <c r="BY40" i="15"/>
  <c r="BY42" i="15"/>
  <c r="BY47" i="15"/>
  <c r="BY48" i="15"/>
  <c r="BY49" i="15"/>
  <c r="BY53" i="15"/>
  <c r="BY55" i="15"/>
  <c r="BY11" i="15"/>
  <c r="BY13" i="15"/>
  <c r="BY12" i="15"/>
  <c r="BY9" i="15"/>
  <c r="BY7" i="15"/>
  <c r="BY8" i="15"/>
  <c r="CD11" i="15"/>
  <c r="CE11" i="15"/>
  <c r="CD12" i="15"/>
  <c r="CE12" i="15"/>
  <c r="E4" i="5"/>
  <c r="F4" i="5"/>
  <c r="E5" i="5"/>
  <c r="F5" i="5"/>
  <c r="E6" i="5"/>
  <c r="F6" i="5"/>
  <c r="E7" i="5"/>
  <c r="F7" i="5"/>
  <c r="E8" i="5"/>
  <c r="F8" i="5"/>
  <c r="E9" i="5"/>
  <c r="F9" i="5"/>
  <c r="E10" i="5"/>
  <c r="F10" i="5"/>
  <c r="E11" i="5"/>
  <c r="F11" i="5"/>
  <c r="E12" i="5"/>
  <c r="F12" i="5"/>
  <c r="E13" i="5"/>
  <c r="F13" i="5"/>
  <c r="E14" i="5"/>
  <c r="F14" i="5"/>
  <c r="E15" i="5"/>
  <c r="F15" i="5"/>
  <c r="E16" i="5"/>
  <c r="F16" i="5"/>
  <c r="E17" i="5"/>
  <c r="F17" i="5"/>
  <c r="BF38" i="15" l="1"/>
  <c r="BG38" i="15"/>
  <c r="BH38" i="15"/>
  <c r="BI38" i="15"/>
  <c r="BE38" i="15"/>
  <c r="CD43" i="15"/>
  <c r="CE43" i="15"/>
  <c r="CF43" i="15"/>
  <c r="CG43" i="15"/>
  <c r="CH43" i="15"/>
  <c r="CI43" i="15"/>
  <c r="CJ43" i="15"/>
  <c r="CK43" i="15"/>
  <c r="CD11" i="14"/>
  <c r="CE11" i="14"/>
  <c r="CF11" i="14"/>
  <c r="CG11" i="14"/>
  <c r="CI11" i="14"/>
  <c r="CJ11" i="14"/>
  <c r="CK11" i="14"/>
  <c r="CL11" i="14"/>
  <c r="BY37" i="14"/>
  <c r="BZ37" i="14"/>
  <c r="CA37" i="14"/>
  <c r="CB37" i="14"/>
  <c r="CC37" i="14"/>
  <c r="K103" i="15" l="1"/>
  <c r="J103" i="15"/>
  <c r="I103" i="15"/>
  <c r="H103" i="15"/>
  <c r="G103" i="15"/>
  <c r="K99" i="15"/>
  <c r="J99" i="15"/>
  <c r="I99" i="15"/>
  <c r="H99" i="15"/>
  <c r="G99" i="15"/>
  <c r="K98" i="15"/>
  <c r="J98" i="15"/>
  <c r="I98" i="15"/>
  <c r="H98" i="15"/>
  <c r="G98" i="15"/>
  <c r="K97" i="15"/>
  <c r="J97" i="15"/>
  <c r="I97" i="15"/>
  <c r="H97" i="15"/>
  <c r="G97" i="15"/>
  <c r="K96" i="15"/>
  <c r="J96" i="15"/>
  <c r="I96" i="15"/>
  <c r="H96" i="15"/>
  <c r="G96" i="15"/>
  <c r="K95" i="15"/>
  <c r="J95" i="15"/>
  <c r="I95" i="15"/>
  <c r="H95" i="15"/>
  <c r="G95" i="15"/>
  <c r="K91" i="15"/>
  <c r="J91" i="15"/>
  <c r="I91" i="15"/>
  <c r="H91" i="15"/>
  <c r="G91" i="15"/>
  <c r="K89" i="15"/>
  <c r="J89" i="15"/>
  <c r="I89" i="15"/>
  <c r="H89" i="15"/>
  <c r="G89" i="15"/>
  <c r="K83" i="15"/>
  <c r="J83" i="15"/>
  <c r="I83" i="15"/>
  <c r="H83" i="15"/>
  <c r="G83" i="15"/>
  <c r="K82" i="15"/>
  <c r="J82" i="15"/>
  <c r="I82" i="15"/>
  <c r="H82" i="15"/>
  <c r="G82" i="15"/>
  <c r="K80" i="15"/>
  <c r="J80" i="15"/>
  <c r="I80" i="15"/>
  <c r="H80" i="15"/>
  <c r="G80" i="15"/>
  <c r="K78" i="15"/>
  <c r="J78" i="15"/>
  <c r="I78" i="15"/>
  <c r="H78" i="15"/>
  <c r="G78" i="15"/>
  <c r="K76" i="15"/>
  <c r="J76" i="15"/>
  <c r="I76" i="15"/>
  <c r="H76" i="15"/>
  <c r="G76" i="15"/>
  <c r="K73" i="15"/>
  <c r="J73" i="15"/>
  <c r="I73" i="15"/>
  <c r="H73" i="15"/>
  <c r="G73" i="15"/>
  <c r="K71" i="15"/>
  <c r="J71" i="15"/>
  <c r="I71" i="15"/>
  <c r="H71" i="15"/>
  <c r="G71" i="15"/>
  <c r="K70" i="15"/>
  <c r="J70" i="15"/>
  <c r="I70" i="15"/>
  <c r="H70" i="15"/>
  <c r="G70" i="15"/>
  <c r="K67" i="15"/>
  <c r="J67" i="15"/>
  <c r="I67" i="15"/>
  <c r="H67" i="15"/>
  <c r="G67" i="15"/>
  <c r="K63" i="15"/>
  <c r="J63" i="15"/>
  <c r="I63" i="15"/>
  <c r="H63" i="15"/>
  <c r="G63" i="15"/>
  <c r="K62" i="15"/>
  <c r="J62" i="15"/>
  <c r="I62" i="15"/>
  <c r="H62" i="15"/>
  <c r="G62" i="15"/>
  <c r="H61" i="15"/>
  <c r="I61" i="15"/>
  <c r="J61" i="15"/>
  <c r="K61" i="15"/>
  <c r="G61" i="15"/>
  <c r="U103" i="15"/>
  <c r="T103" i="15"/>
  <c r="S103" i="15"/>
  <c r="R103" i="15"/>
  <c r="Q103" i="15"/>
  <c r="U99" i="15"/>
  <c r="T99" i="15"/>
  <c r="S99" i="15"/>
  <c r="R99" i="15"/>
  <c r="Q99" i="15"/>
  <c r="U98" i="15"/>
  <c r="T98" i="15"/>
  <c r="S98" i="15"/>
  <c r="R98" i="15"/>
  <c r="Q98" i="15"/>
  <c r="U97" i="15"/>
  <c r="T97" i="15"/>
  <c r="S97" i="15"/>
  <c r="R97" i="15"/>
  <c r="Q97" i="15"/>
  <c r="U96" i="15"/>
  <c r="T96" i="15"/>
  <c r="S96" i="15"/>
  <c r="R96" i="15"/>
  <c r="Q96" i="15"/>
  <c r="U95" i="15"/>
  <c r="T95" i="15"/>
  <c r="S95" i="15"/>
  <c r="R95" i="15"/>
  <c r="Q95" i="15"/>
  <c r="P103" i="15"/>
  <c r="O103" i="15"/>
  <c r="N103" i="15"/>
  <c r="M103" i="15"/>
  <c r="L103" i="15"/>
  <c r="P99" i="15"/>
  <c r="O99" i="15"/>
  <c r="N99" i="15"/>
  <c r="M99" i="15"/>
  <c r="L99" i="15"/>
  <c r="P97" i="15"/>
  <c r="O97" i="15"/>
  <c r="N97" i="15"/>
  <c r="M97" i="15"/>
  <c r="L97" i="15"/>
  <c r="P98" i="15"/>
  <c r="O98" i="15"/>
  <c r="N98" i="15"/>
  <c r="M98" i="15"/>
  <c r="L98" i="15"/>
  <c r="P96" i="15"/>
  <c r="O96" i="15"/>
  <c r="N96" i="15"/>
  <c r="M96" i="15"/>
  <c r="L96" i="15"/>
  <c r="P95" i="15"/>
  <c r="O95" i="15"/>
  <c r="N95" i="15"/>
  <c r="M95" i="15"/>
  <c r="L95" i="15"/>
  <c r="P89" i="15"/>
  <c r="O89" i="15"/>
  <c r="N89" i="15"/>
  <c r="M89" i="15"/>
  <c r="L89" i="15"/>
  <c r="P83" i="15"/>
  <c r="O83" i="15"/>
  <c r="N83" i="15"/>
  <c r="M83" i="15"/>
  <c r="L83" i="15"/>
  <c r="P82" i="15"/>
  <c r="O82" i="15"/>
  <c r="N82" i="15"/>
  <c r="M82" i="15"/>
  <c r="L82" i="15"/>
  <c r="P80" i="15"/>
  <c r="O80" i="15"/>
  <c r="N80" i="15"/>
  <c r="M80" i="15"/>
  <c r="L80" i="15"/>
  <c r="P78" i="15"/>
  <c r="O78" i="15"/>
  <c r="N78" i="15"/>
  <c r="M78" i="15"/>
  <c r="L78" i="15"/>
  <c r="P76" i="15"/>
  <c r="O76" i="15"/>
  <c r="N76" i="15"/>
  <c r="M76" i="15"/>
  <c r="L76" i="15"/>
  <c r="P73" i="15"/>
  <c r="O73" i="15"/>
  <c r="N73" i="15"/>
  <c r="M73" i="15"/>
  <c r="L73" i="15"/>
  <c r="P71" i="15"/>
  <c r="O71" i="15"/>
  <c r="N71" i="15"/>
  <c r="M71" i="15"/>
  <c r="L71" i="15"/>
  <c r="P70" i="15"/>
  <c r="O70" i="15"/>
  <c r="N70" i="15"/>
  <c r="M70" i="15"/>
  <c r="L70" i="15"/>
  <c r="P67" i="15"/>
  <c r="O67" i="15"/>
  <c r="N67" i="15"/>
  <c r="M67" i="15"/>
  <c r="L67" i="15"/>
  <c r="P63" i="15"/>
  <c r="O63" i="15"/>
  <c r="N63" i="15"/>
  <c r="M63" i="15"/>
  <c r="L63" i="15"/>
  <c r="P62" i="15"/>
  <c r="O62" i="15"/>
  <c r="N62" i="15"/>
  <c r="M62" i="15"/>
  <c r="L62" i="15"/>
  <c r="M61" i="15"/>
  <c r="N61" i="15"/>
  <c r="O61" i="15"/>
  <c r="P61" i="15"/>
  <c r="L61" i="15"/>
  <c r="R91" i="15"/>
  <c r="S91" i="15"/>
  <c r="T91" i="15"/>
  <c r="U91" i="15"/>
  <c r="Q91" i="15"/>
  <c r="U89" i="15"/>
  <c r="T89" i="15"/>
  <c r="S89" i="15"/>
  <c r="R89" i="15"/>
  <c r="Q89" i="15"/>
  <c r="U82" i="15"/>
  <c r="T82" i="15"/>
  <c r="S82" i="15"/>
  <c r="R82" i="15"/>
  <c r="Q82" i="15"/>
  <c r="U80" i="15"/>
  <c r="T80" i="15"/>
  <c r="S80" i="15"/>
  <c r="R80" i="15"/>
  <c r="Q80" i="15"/>
  <c r="U78" i="15"/>
  <c r="T78" i="15"/>
  <c r="S78" i="15"/>
  <c r="R78" i="15"/>
  <c r="Q78" i="15"/>
  <c r="U76" i="15"/>
  <c r="T76" i="15"/>
  <c r="S76" i="15"/>
  <c r="R76" i="15"/>
  <c r="Q76" i="15"/>
  <c r="U73" i="15"/>
  <c r="T73" i="15"/>
  <c r="S73" i="15"/>
  <c r="R73" i="15"/>
  <c r="Q73" i="15"/>
  <c r="U71" i="15"/>
  <c r="T71" i="15"/>
  <c r="S71" i="15"/>
  <c r="R71" i="15"/>
  <c r="Q71" i="15"/>
  <c r="U70" i="15"/>
  <c r="T70" i="15"/>
  <c r="S70" i="15"/>
  <c r="R70" i="15"/>
  <c r="Q70" i="15"/>
  <c r="U67" i="15"/>
  <c r="T67" i="15"/>
  <c r="S67" i="15"/>
  <c r="R67" i="15"/>
  <c r="Q67" i="15"/>
  <c r="U63" i="15"/>
  <c r="T63" i="15"/>
  <c r="S63" i="15"/>
  <c r="R63" i="15"/>
  <c r="Q63" i="15"/>
  <c r="U62" i="15"/>
  <c r="T62" i="15"/>
  <c r="S62" i="15"/>
  <c r="R62" i="15"/>
  <c r="Q62" i="15"/>
  <c r="R61" i="15"/>
  <c r="S61" i="15"/>
  <c r="T61" i="15"/>
  <c r="U61" i="15"/>
  <c r="Q61" i="15"/>
  <c r="Z103" i="15"/>
  <c r="Y103" i="15"/>
  <c r="X103" i="15"/>
  <c r="W103" i="15"/>
  <c r="V103" i="15"/>
  <c r="Z100" i="15"/>
  <c r="Y100" i="15"/>
  <c r="X100" i="15"/>
  <c r="W100" i="15"/>
  <c r="V100" i="15"/>
  <c r="Z99" i="15"/>
  <c r="Y99" i="15"/>
  <c r="X99" i="15"/>
  <c r="W99" i="15"/>
  <c r="V99" i="15"/>
  <c r="Z98" i="15"/>
  <c r="Y98" i="15"/>
  <c r="X98" i="15"/>
  <c r="W98" i="15"/>
  <c r="V98" i="15"/>
  <c r="Z97" i="15"/>
  <c r="Y97" i="15"/>
  <c r="X97" i="15"/>
  <c r="W97" i="15"/>
  <c r="V97" i="15"/>
  <c r="Z96" i="15"/>
  <c r="Y96" i="15"/>
  <c r="X96" i="15"/>
  <c r="W96" i="15"/>
  <c r="V96" i="15"/>
  <c r="Z95" i="15"/>
  <c r="Y95" i="15"/>
  <c r="X95" i="15"/>
  <c r="W95" i="15"/>
  <c r="V95" i="15"/>
  <c r="Z91" i="15"/>
  <c r="Y91" i="15"/>
  <c r="X91" i="15"/>
  <c r="W91" i="15"/>
  <c r="V91" i="15"/>
  <c r="Z89" i="15"/>
  <c r="Y89" i="15"/>
  <c r="X89" i="15"/>
  <c r="W89" i="15"/>
  <c r="V89" i="15"/>
  <c r="Z82" i="15"/>
  <c r="Y82" i="15"/>
  <c r="X82" i="15"/>
  <c r="W82" i="15"/>
  <c r="V82" i="15"/>
  <c r="Z80" i="15"/>
  <c r="Y80" i="15"/>
  <c r="X80" i="15"/>
  <c r="W80" i="15"/>
  <c r="V80" i="15"/>
  <c r="Z78" i="15"/>
  <c r="Y78" i="15"/>
  <c r="X78" i="15"/>
  <c r="W78" i="15"/>
  <c r="V78" i="15"/>
  <c r="Z76" i="15"/>
  <c r="Y76" i="15"/>
  <c r="X76" i="15"/>
  <c r="W76" i="15"/>
  <c r="V76" i="15"/>
  <c r="Z73" i="15"/>
  <c r="Y73" i="15"/>
  <c r="X73" i="15"/>
  <c r="W73" i="15"/>
  <c r="V73" i="15"/>
  <c r="Z71" i="15"/>
  <c r="Y71" i="15"/>
  <c r="X71" i="15"/>
  <c r="W71" i="15"/>
  <c r="V71" i="15"/>
  <c r="Z67" i="15"/>
  <c r="Y67" i="15"/>
  <c r="X67" i="15"/>
  <c r="W67" i="15"/>
  <c r="V67" i="15"/>
  <c r="V62" i="15"/>
  <c r="W62" i="15"/>
  <c r="X62" i="15"/>
  <c r="Y62" i="15"/>
  <c r="Z62" i="15"/>
  <c r="V63" i="15"/>
  <c r="W63" i="15"/>
  <c r="X63" i="15"/>
  <c r="Y63" i="15"/>
  <c r="Z63" i="15"/>
  <c r="W61" i="15"/>
  <c r="X61" i="15"/>
  <c r="Y61" i="15"/>
  <c r="Z61" i="15"/>
  <c r="V61" i="15"/>
  <c r="AA62" i="15"/>
  <c r="AB62" i="15"/>
  <c r="AC62" i="15"/>
  <c r="AD62" i="15"/>
  <c r="AE62" i="15"/>
  <c r="AA63" i="15"/>
  <c r="AB63" i="15"/>
  <c r="AC63" i="15"/>
  <c r="AD63" i="15"/>
  <c r="AE63" i="15"/>
  <c r="AB70" i="15"/>
  <c r="AC70" i="15"/>
  <c r="AD70" i="15"/>
  <c r="AE70" i="15"/>
  <c r="AA70" i="15"/>
  <c r="AB83" i="15"/>
  <c r="AC83" i="15"/>
  <c r="AD83" i="15"/>
  <c r="AE83" i="15"/>
  <c r="AA83" i="15"/>
  <c r="AB90" i="15"/>
  <c r="AC90" i="15"/>
  <c r="AD90" i="15"/>
  <c r="AE90" i="15"/>
  <c r="AA90" i="15"/>
  <c r="AA96" i="15"/>
  <c r="AB96" i="15"/>
  <c r="AC96" i="15"/>
  <c r="AD96" i="15"/>
  <c r="AE96" i="15"/>
  <c r="AA97" i="15"/>
  <c r="AB97" i="15"/>
  <c r="AC97" i="15"/>
  <c r="AD97" i="15"/>
  <c r="AE97" i="15"/>
  <c r="AA98" i="15"/>
  <c r="AB98" i="15"/>
  <c r="AC98" i="15"/>
  <c r="AD98" i="15"/>
  <c r="AE98" i="15"/>
  <c r="AA99" i="15"/>
  <c r="AB99" i="15"/>
  <c r="AC99" i="15"/>
  <c r="AD99" i="15"/>
  <c r="AE99" i="15"/>
  <c r="AA100" i="15"/>
  <c r="AB100" i="15"/>
  <c r="AC100" i="15"/>
  <c r="AD100" i="15"/>
  <c r="AE100" i="15"/>
  <c r="AE103" i="15"/>
  <c r="AD103" i="15"/>
  <c r="AC103" i="15"/>
  <c r="AB103" i="15"/>
  <c r="AA103" i="15"/>
  <c r="AE95" i="15"/>
  <c r="AD95" i="15"/>
  <c r="AC95" i="15"/>
  <c r="AB95" i="15"/>
  <c r="AA95" i="15"/>
  <c r="AE91" i="15"/>
  <c r="AD91" i="15"/>
  <c r="AC91" i="15"/>
  <c r="AB91" i="15"/>
  <c r="AA91" i="15"/>
  <c r="AE89" i="15"/>
  <c r="AD89" i="15"/>
  <c r="AC89" i="15"/>
  <c r="AB89" i="15"/>
  <c r="AA89" i="15"/>
  <c r="AE82" i="15"/>
  <c r="AD82" i="15"/>
  <c r="AC82" i="15"/>
  <c r="AB82" i="15"/>
  <c r="AA82" i="15"/>
  <c r="AE80" i="15"/>
  <c r="AD80" i="15"/>
  <c r="AC80" i="15"/>
  <c r="AB80" i="15"/>
  <c r="AA80" i="15"/>
  <c r="AE78" i="15"/>
  <c r="AD78" i="15"/>
  <c r="AC78" i="15"/>
  <c r="AB78" i="15"/>
  <c r="AA78" i="15"/>
  <c r="AE76" i="15"/>
  <c r="AD76" i="15"/>
  <c r="AC76" i="15"/>
  <c r="AB76" i="15"/>
  <c r="AA76" i="15"/>
  <c r="AE73" i="15"/>
  <c r="AD73" i="15"/>
  <c r="AC73" i="15"/>
  <c r="AB73" i="15"/>
  <c r="AA73" i="15"/>
  <c r="AE71" i="15"/>
  <c r="AD71" i="15"/>
  <c r="AC71" i="15"/>
  <c r="AB71" i="15"/>
  <c r="AA71" i="15"/>
  <c r="AE67" i="15"/>
  <c r="AD67" i="15"/>
  <c r="AC67" i="15"/>
  <c r="AB67" i="15"/>
  <c r="AA67" i="15"/>
  <c r="AE61" i="15"/>
  <c r="AD61" i="15"/>
  <c r="AC61" i="15"/>
  <c r="AB61" i="15"/>
  <c r="AA61" i="15"/>
  <c r="AB58" i="15"/>
  <c r="AC58" i="15"/>
  <c r="AD58" i="15"/>
  <c r="AE58" i="15"/>
  <c r="AA58" i="15"/>
  <c r="AF62" i="15"/>
  <c r="AG62" i="15"/>
  <c r="AH62" i="15"/>
  <c r="AI62" i="15"/>
  <c r="AJ62" i="15"/>
  <c r="AF63" i="15"/>
  <c r="AG63" i="15"/>
  <c r="AH63" i="15"/>
  <c r="AI63" i="15"/>
  <c r="AJ63" i="15"/>
  <c r="AF64" i="15"/>
  <c r="AG64" i="15"/>
  <c r="AH64" i="15"/>
  <c r="AI64" i="15"/>
  <c r="AJ64" i="15"/>
  <c r="AF65" i="15"/>
  <c r="AG65" i="15"/>
  <c r="AH65" i="15"/>
  <c r="AI65" i="15"/>
  <c r="AJ65" i="15"/>
  <c r="AF67" i="15"/>
  <c r="AG67" i="15"/>
  <c r="AH67" i="15"/>
  <c r="AI67" i="15"/>
  <c r="AJ67" i="15"/>
  <c r="AF77" i="15"/>
  <c r="AG77" i="15"/>
  <c r="AH77" i="15"/>
  <c r="AI77" i="15"/>
  <c r="AJ77" i="15"/>
  <c r="AF78" i="15"/>
  <c r="AG78" i="15"/>
  <c r="AH78" i="15"/>
  <c r="AI78" i="15"/>
  <c r="AJ78" i="15"/>
  <c r="AF79" i="15"/>
  <c r="AG79" i="15"/>
  <c r="AH79" i="15"/>
  <c r="AI79" i="15"/>
  <c r="AJ79" i="15"/>
  <c r="AF80" i="15"/>
  <c r="AG80" i="15"/>
  <c r="AH80" i="15"/>
  <c r="AI80" i="15"/>
  <c r="AJ80" i="15"/>
  <c r="AF81" i="15"/>
  <c r="AG81" i="15"/>
  <c r="AH81" i="15"/>
  <c r="AI81" i="15"/>
  <c r="AJ81" i="15"/>
  <c r="AF82" i="15"/>
  <c r="AG82" i="15"/>
  <c r="AH82" i="15"/>
  <c r="AI82" i="15"/>
  <c r="AJ82" i="15"/>
  <c r="AF83" i="15"/>
  <c r="AG83" i="15"/>
  <c r="AH83" i="15"/>
  <c r="AI83" i="15"/>
  <c r="AJ83" i="15"/>
  <c r="AF84" i="15"/>
  <c r="AG84" i="15"/>
  <c r="AH84" i="15"/>
  <c r="AI84" i="15"/>
  <c r="AJ84" i="15"/>
  <c r="AF86" i="15"/>
  <c r="AG86" i="15"/>
  <c r="AH86" i="15"/>
  <c r="AI86" i="15"/>
  <c r="AJ86" i="15"/>
  <c r="AF87" i="15"/>
  <c r="AG87" i="15"/>
  <c r="AH87" i="15"/>
  <c r="AI87" i="15"/>
  <c r="AJ87" i="15"/>
  <c r="AF88" i="15"/>
  <c r="AG88" i="15"/>
  <c r="AH88" i="15"/>
  <c r="AI88" i="15"/>
  <c r="AJ88" i="15"/>
  <c r="AF89" i="15"/>
  <c r="AG89" i="15"/>
  <c r="AH89" i="15"/>
  <c r="AI89" i="15"/>
  <c r="AJ89" i="15"/>
  <c r="AF90" i="15"/>
  <c r="AG90" i="15"/>
  <c r="AH90" i="15"/>
  <c r="AI90" i="15"/>
  <c r="AJ90" i="15"/>
  <c r="AF91" i="15"/>
  <c r="AG91" i="15"/>
  <c r="AH91" i="15"/>
  <c r="AI91" i="15"/>
  <c r="AJ91" i="15"/>
  <c r="AF104" i="15"/>
  <c r="AG104" i="15"/>
  <c r="AH104" i="15"/>
  <c r="AI104" i="15"/>
  <c r="AJ104" i="15"/>
  <c r="AF94" i="15"/>
  <c r="AG94" i="15"/>
  <c r="AH94" i="15"/>
  <c r="AI94" i="15"/>
  <c r="AJ94" i="15"/>
  <c r="AF95" i="15"/>
  <c r="AG95" i="15"/>
  <c r="AH95" i="15"/>
  <c r="AI95" i="15"/>
  <c r="AJ95" i="15"/>
  <c r="AF96" i="15"/>
  <c r="AG96" i="15"/>
  <c r="AH96" i="15"/>
  <c r="AI96" i="15"/>
  <c r="AJ96" i="15"/>
  <c r="AF97" i="15"/>
  <c r="AG97" i="15"/>
  <c r="AH97" i="15"/>
  <c r="AI97" i="15"/>
  <c r="AJ97" i="15"/>
  <c r="AF98" i="15"/>
  <c r="AG98" i="15"/>
  <c r="AH98" i="15"/>
  <c r="AI98" i="15"/>
  <c r="AJ98" i="15"/>
  <c r="AF99" i="15"/>
  <c r="AG99" i="15"/>
  <c r="AH99" i="15"/>
  <c r="AI99" i="15"/>
  <c r="AJ99" i="15"/>
  <c r="AF100" i="15"/>
  <c r="AG100" i="15"/>
  <c r="AH100" i="15"/>
  <c r="AI100" i="15"/>
  <c r="AJ100" i="15"/>
  <c r="AF101" i="15"/>
  <c r="AG101" i="15"/>
  <c r="AH101" i="15"/>
  <c r="AI101" i="15"/>
  <c r="AJ101" i="15"/>
  <c r="AF102" i="15"/>
  <c r="AG102" i="15"/>
  <c r="AH102" i="15"/>
  <c r="AI102" i="15"/>
  <c r="AJ102" i="15"/>
  <c r="AF103" i="15"/>
  <c r="AG103" i="15"/>
  <c r="AH103" i="15"/>
  <c r="AI103" i="15"/>
  <c r="AJ103" i="15"/>
  <c r="AJ93" i="15"/>
  <c r="AI93" i="15"/>
  <c r="AH93" i="15"/>
  <c r="AG93" i="15"/>
  <c r="AF93" i="15"/>
  <c r="AJ76" i="15"/>
  <c r="AI76" i="15"/>
  <c r="AH76" i="15"/>
  <c r="AG76" i="15"/>
  <c r="AF76" i="15"/>
  <c r="AJ74" i="15"/>
  <c r="AI74" i="15"/>
  <c r="AH74" i="15"/>
  <c r="AG74" i="15"/>
  <c r="AF74" i="15"/>
  <c r="AJ73" i="15"/>
  <c r="AI73" i="15"/>
  <c r="AH73" i="15"/>
  <c r="AG73" i="15"/>
  <c r="AF73" i="15"/>
  <c r="AJ71" i="15"/>
  <c r="AI71" i="15"/>
  <c r="AH71" i="15"/>
  <c r="AG71" i="15"/>
  <c r="AF71" i="15"/>
  <c r="AJ70" i="15"/>
  <c r="AI70" i="15"/>
  <c r="AH70" i="15"/>
  <c r="AG70" i="15"/>
  <c r="AF70" i="15"/>
  <c r="AJ69" i="15"/>
  <c r="AI69" i="15"/>
  <c r="AH69" i="15"/>
  <c r="AG69" i="15"/>
  <c r="AF69" i="15"/>
  <c r="AJ61" i="15"/>
  <c r="AI61" i="15"/>
  <c r="AH61" i="15"/>
  <c r="AG61" i="15"/>
  <c r="AF61" i="15"/>
  <c r="AG58" i="15"/>
  <c r="AH58" i="15"/>
  <c r="AI58" i="15"/>
  <c r="AJ58" i="15"/>
  <c r="AF58" i="15"/>
  <c r="AK77" i="15"/>
  <c r="AL77" i="15"/>
  <c r="AM77" i="15"/>
  <c r="AN77" i="15"/>
  <c r="AO77" i="15"/>
  <c r="AK78" i="15"/>
  <c r="AL78" i="15"/>
  <c r="AM78" i="15"/>
  <c r="AN78" i="15"/>
  <c r="AO78" i="15"/>
  <c r="AK79" i="15"/>
  <c r="AL79" i="15"/>
  <c r="AM79" i="15"/>
  <c r="AN79" i="15"/>
  <c r="AO79" i="15"/>
  <c r="AK80" i="15"/>
  <c r="AL80" i="15"/>
  <c r="AM80" i="15"/>
  <c r="AN80" i="15"/>
  <c r="AO80" i="15"/>
  <c r="AK81" i="15"/>
  <c r="AL81" i="15"/>
  <c r="AM81" i="15"/>
  <c r="AN81" i="15"/>
  <c r="AO81" i="15"/>
  <c r="AK82" i="15"/>
  <c r="AL82" i="15"/>
  <c r="AM82" i="15"/>
  <c r="AN82" i="15"/>
  <c r="AO82" i="15"/>
  <c r="AK83" i="15"/>
  <c r="AL83" i="15"/>
  <c r="AM83" i="15"/>
  <c r="AN83" i="15"/>
  <c r="AO83" i="15"/>
  <c r="AK84" i="15"/>
  <c r="AL84" i="15"/>
  <c r="AM84" i="15"/>
  <c r="AN84" i="15"/>
  <c r="AO84" i="15"/>
  <c r="AK85" i="15"/>
  <c r="AL85" i="15"/>
  <c r="AM85" i="15"/>
  <c r="AN85" i="15"/>
  <c r="AO85" i="15"/>
  <c r="AK86" i="15"/>
  <c r="AL86" i="15"/>
  <c r="AM86" i="15"/>
  <c r="AN86" i="15"/>
  <c r="AO86" i="15"/>
  <c r="AK87" i="15"/>
  <c r="AL87" i="15"/>
  <c r="AM87" i="15"/>
  <c r="AN87" i="15"/>
  <c r="AO87" i="15"/>
  <c r="AK88" i="15"/>
  <c r="AL88" i="15"/>
  <c r="AM88" i="15"/>
  <c r="AN88" i="15"/>
  <c r="AO88" i="15"/>
  <c r="AK89" i="15"/>
  <c r="AL89" i="15"/>
  <c r="AM89" i="15"/>
  <c r="AN89" i="15"/>
  <c r="AO89" i="15"/>
  <c r="AK90" i="15"/>
  <c r="AL90" i="15"/>
  <c r="AM90" i="15"/>
  <c r="AN90" i="15"/>
  <c r="AO90" i="15"/>
  <c r="AK91" i="15"/>
  <c r="AL91" i="15"/>
  <c r="AM91" i="15"/>
  <c r="AN91" i="15"/>
  <c r="AO91" i="15"/>
  <c r="AK95" i="15"/>
  <c r="AL95" i="15"/>
  <c r="AM95" i="15"/>
  <c r="AN95" i="15"/>
  <c r="AO95" i="15"/>
  <c r="AK96" i="15"/>
  <c r="AL96" i="15"/>
  <c r="AM96" i="15"/>
  <c r="AN96" i="15"/>
  <c r="AO96" i="15"/>
  <c r="AK97" i="15"/>
  <c r="AL97" i="15"/>
  <c r="AM97" i="15"/>
  <c r="AN97" i="15"/>
  <c r="AO97" i="15"/>
  <c r="AK98" i="15"/>
  <c r="AL98" i="15"/>
  <c r="AM98" i="15"/>
  <c r="AN98" i="15"/>
  <c r="AO98" i="15"/>
  <c r="AK99" i="15"/>
  <c r="AL99" i="15"/>
  <c r="AM99" i="15"/>
  <c r="AN99" i="15"/>
  <c r="AO99" i="15"/>
  <c r="AK100" i="15"/>
  <c r="AL100" i="15"/>
  <c r="AM100" i="15"/>
  <c r="AN100" i="15"/>
  <c r="AO100" i="15"/>
  <c r="AK101" i="15"/>
  <c r="AL101" i="15"/>
  <c r="AM101" i="15"/>
  <c r="AN101" i="15"/>
  <c r="AO101" i="15"/>
  <c r="AK102" i="15"/>
  <c r="AL102" i="15"/>
  <c r="AM102" i="15"/>
  <c r="AN102" i="15"/>
  <c r="AO102" i="15"/>
  <c r="AK103" i="15"/>
  <c r="AL103" i="15"/>
  <c r="AM103" i="15"/>
  <c r="AN103" i="15"/>
  <c r="AO103" i="15"/>
  <c r="AK104" i="15"/>
  <c r="AL104" i="15"/>
  <c r="AM104" i="15"/>
  <c r="AN104" i="15"/>
  <c r="AO104" i="15"/>
  <c r="AO94" i="15"/>
  <c r="AN94" i="15"/>
  <c r="AM94" i="15"/>
  <c r="AL94" i="15"/>
  <c r="AK94" i="15"/>
  <c r="AO76" i="15"/>
  <c r="AN76" i="15"/>
  <c r="AM76" i="15"/>
  <c r="AL76" i="15"/>
  <c r="AK76" i="15"/>
  <c r="AO74" i="15"/>
  <c r="AN74" i="15"/>
  <c r="AM74" i="15"/>
  <c r="AL74" i="15"/>
  <c r="AK74" i="15"/>
  <c r="AO73" i="15"/>
  <c r="AN73" i="15"/>
  <c r="AM73" i="15"/>
  <c r="AL73" i="15"/>
  <c r="AK73" i="15"/>
  <c r="AO71" i="15"/>
  <c r="AN71" i="15"/>
  <c r="AM71" i="15"/>
  <c r="AL71" i="15"/>
  <c r="AK71" i="15"/>
  <c r="AO70" i="15"/>
  <c r="AN70" i="15"/>
  <c r="AM70" i="15"/>
  <c r="AL70" i="15"/>
  <c r="AK70" i="15"/>
  <c r="AO69" i="15"/>
  <c r="AN69" i="15"/>
  <c r="AM69" i="15"/>
  <c r="AL69" i="15"/>
  <c r="AK69" i="15"/>
  <c r="AO67" i="15"/>
  <c r="AN67" i="15"/>
  <c r="AM67" i="15"/>
  <c r="AL67" i="15"/>
  <c r="AK67" i="15"/>
  <c r="AO66" i="15"/>
  <c r="AN66" i="15"/>
  <c r="AM66" i="15"/>
  <c r="AL66" i="15"/>
  <c r="AK66" i="15"/>
  <c r="AO64" i="15"/>
  <c r="AN64" i="15"/>
  <c r="AM64" i="15"/>
  <c r="AL64" i="15"/>
  <c r="AK64" i="15"/>
  <c r="AO63" i="15"/>
  <c r="AN63" i="15"/>
  <c r="AM63" i="15"/>
  <c r="AL63" i="15"/>
  <c r="AK63" i="15"/>
  <c r="AO62" i="15"/>
  <c r="AN62" i="15"/>
  <c r="AM62" i="15"/>
  <c r="AL62" i="15"/>
  <c r="AK62" i="15"/>
  <c r="AO61" i="15"/>
  <c r="AN61" i="15"/>
  <c r="AM61" i="15"/>
  <c r="AL61" i="15"/>
  <c r="AK61" i="15"/>
  <c r="AL58" i="15"/>
  <c r="AM58" i="15"/>
  <c r="AN58" i="15"/>
  <c r="AO58" i="15"/>
  <c r="AK58" i="15"/>
  <c r="AP95" i="15"/>
  <c r="AQ95" i="15"/>
  <c r="AR95" i="15"/>
  <c r="AS95" i="15"/>
  <c r="AT95" i="15"/>
  <c r="AP96" i="15"/>
  <c r="AQ96" i="15"/>
  <c r="AR96" i="15"/>
  <c r="AS96" i="15"/>
  <c r="AT96" i="15"/>
  <c r="AP97" i="15"/>
  <c r="AQ97" i="15"/>
  <c r="AR97" i="15"/>
  <c r="AS97" i="15"/>
  <c r="AT97" i="15"/>
  <c r="AP98" i="15"/>
  <c r="AQ98" i="15"/>
  <c r="AR98" i="15"/>
  <c r="AS98" i="15"/>
  <c r="AT98" i="15"/>
  <c r="AP99" i="15"/>
  <c r="AQ99" i="15"/>
  <c r="AR99" i="15"/>
  <c r="AS99" i="15"/>
  <c r="AT99" i="15"/>
  <c r="AP100" i="15"/>
  <c r="AQ100" i="15"/>
  <c r="AR100" i="15"/>
  <c r="AS100" i="15"/>
  <c r="AT100" i="15"/>
  <c r="AP101" i="15"/>
  <c r="AQ101" i="15"/>
  <c r="AR101" i="15"/>
  <c r="AS101" i="15"/>
  <c r="AT101" i="15"/>
  <c r="AP102" i="15"/>
  <c r="AQ102" i="15"/>
  <c r="AR102" i="15"/>
  <c r="AS102" i="15"/>
  <c r="AT102" i="15"/>
  <c r="AP103" i="15"/>
  <c r="AQ103" i="15"/>
  <c r="AR103" i="15"/>
  <c r="AS103" i="15"/>
  <c r="AT103" i="15"/>
  <c r="AP104" i="15"/>
  <c r="AQ104" i="15"/>
  <c r="AR104" i="15"/>
  <c r="AS104" i="15"/>
  <c r="AT104" i="15"/>
  <c r="AP105" i="15"/>
  <c r="AQ105" i="15"/>
  <c r="AR105" i="15"/>
  <c r="AS105" i="15"/>
  <c r="AT105" i="15"/>
  <c r="AP74" i="15"/>
  <c r="AQ74" i="15"/>
  <c r="AR74" i="15"/>
  <c r="AS74" i="15"/>
  <c r="AT74" i="15"/>
  <c r="AP76" i="15"/>
  <c r="AQ76" i="15"/>
  <c r="AR76" i="15"/>
  <c r="AS76" i="15"/>
  <c r="AT76" i="15"/>
  <c r="AP77" i="15"/>
  <c r="AQ77" i="15"/>
  <c r="AR77" i="15"/>
  <c r="AS77" i="15"/>
  <c r="AT77" i="15"/>
  <c r="AP78" i="15"/>
  <c r="AQ78" i="15"/>
  <c r="AR78" i="15"/>
  <c r="AS78" i="15"/>
  <c r="AT78" i="15"/>
  <c r="AP79" i="15"/>
  <c r="AQ79" i="15"/>
  <c r="AR79" i="15"/>
  <c r="AS79" i="15"/>
  <c r="AT79" i="15"/>
  <c r="AP80" i="15"/>
  <c r="AQ80" i="15"/>
  <c r="AR80" i="15"/>
  <c r="AS80" i="15"/>
  <c r="AT80" i="15"/>
  <c r="AP81" i="15"/>
  <c r="AQ81" i="15"/>
  <c r="AR81" i="15"/>
  <c r="AS81" i="15"/>
  <c r="AT81" i="15"/>
  <c r="AP82" i="15"/>
  <c r="AQ82" i="15"/>
  <c r="AR82" i="15"/>
  <c r="AS82" i="15"/>
  <c r="AT82" i="15"/>
  <c r="AP83" i="15"/>
  <c r="AQ83" i="15"/>
  <c r="AR83" i="15"/>
  <c r="AS83" i="15"/>
  <c r="AT83" i="15"/>
  <c r="AP84" i="15"/>
  <c r="AQ84" i="15"/>
  <c r="AR84" i="15"/>
  <c r="AS84" i="15"/>
  <c r="AT84" i="15"/>
  <c r="AP85" i="15"/>
  <c r="AQ85" i="15"/>
  <c r="AR85" i="15"/>
  <c r="AS85" i="15"/>
  <c r="AT85" i="15"/>
  <c r="AP86" i="15"/>
  <c r="AQ86" i="15"/>
  <c r="AR86" i="15"/>
  <c r="AS86" i="15"/>
  <c r="AT86" i="15"/>
  <c r="AP87" i="15"/>
  <c r="AQ87" i="15"/>
  <c r="AR87" i="15"/>
  <c r="AS87" i="15"/>
  <c r="AT87" i="15"/>
  <c r="AP88" i="15"/>
  <c r="AQ88" i="15"/>
  <c r="AR88" i="15"/>
  <c r="AS88" i="15"/>
  <c r="AT88" i="15"/>
  <c r="AP89" i="15"/>
  <c r="AQ89" i="15"/>
  <c r="AR89" i="15"/>
  <c r="AS89" i="15"/>
  <c r="AT89" i="15"/>
  <c r="AP90" i="15"/>
  <c r="AQ90" i="15"/>
  <c r="AR90" i="15"/>
  <c r="AS90" i="15"/>
  <c r="AT90" i="15"/>
  <c r="AP91" i="15"/>
  <c r="AQ91" i="15"/>
  <c r="AR91" i="15"/>
  <c r="AS91" i="15"/>
  <c r="AT91" i="15"/>
  <c r="AT94" i="15"/>
  <c r="AS94" i="15"/>
  <c r="AR94" i="15"/>
  <c r="AQ94" i="15"/>
  <c r="AP94" i="15"/>
  <c r="AT73" i="15"/>
  <c r="AS73" i="15"/>
  <c r="AR73" i="15"/>
  <c r="AQ73" i="15"/>
  <c r="AP73" i="15"/>
  <c r="AT71" i="15"/>
  <c r="AS71" i="15"/>
  <c r="AR71" i="15"/>
  <c r="AQ71" i="15"/>
  <c r="AP71" i="15"/>
  <c r="AT70" i="15"/>
  <c r="AS70" i="15"/>
  <c r="AR70" i="15"/>
  <c r="AQ70" i="15"/>
  <c r="AP70" i="15"/>
  <c r="AT69" i="15"/>
  <c r="AS69" i="15"/>
  <c r="AR69" i="15"/>
  <c r="AQ69" i="15"/>
  <c r="AP69" i="15"/>
  <c r="AT67" i="15"/>
  <c r="AS67" i="15"/>
  <c r="AR67" i="15"/>
  <c r="AQ67" i="15"/>
  <c r="AP67" i="15"/>
  <c r="AT66" i="15"/>
  <c r="AS66" i="15"/>
  <c r="AR66" i="15"/>
  <c r="AQ66" i="15"/>
  <c r="AP66" i="15"/>
  <c r="AT64" i="15"/>
  <c r="AS64" i="15"/>
  <c r="AR64" i="15"/>
  <c r="AQ64" i="15"/>
  <c r="AP64" i="15"/>
  <c r="AT63" i="15"/>
  <c r="AS63" i="15"/>
  <c r="AR63" i="15"/>
  <c r="AQ63" i="15"/>
  <c r="AP63" i="15"/>
  <c r="AT62" i="15"/>
  <c r="AS62" i="15"/>
  <c r="AR62" i="15"/>
  <c r="AQ62" i="15"/>
  <c r="AP62" i="15"/>
  <c r="AT61" i="15"/>
  <c r="AS61" i="15"/>
  <c r="AR61" i="15"/>
  <c r="AQ61" i="15"/>
  <c r="AP61" i="15"/>
  <c r="AQ58" i="15"/>
  <c r="AR58" i="15"/>
  <c r="AS58" i="15"/>
  <c r="AT58" i="15"/>
  <c r="AP58" i="15"/>
  <c r="AU96" i="15"/>
  <c r="AV96" i="15"/>
  <c r="AW96" i="15"/>
  <c r="AX96" i="15"/>
  <c r="AY96" i="15"/>
  <c r="AU97" i="15"/>
  <c r="AV97" i="15"/>
  <c r="AW97" i="15"/>
  <c r="AX97" i="15"/>
  <c r="AY97" i="15"/>
  <c r="AU98" i="15"/>
  <c r="AV98" i="15"/>
  <c r="AW98" i="15"/>
  <c r="AX98" i="15"/>
  <c r="AY98" i="15"/>
  <c r="AU99" i="15"/>
  <c r="AV99" i="15"/>
  <c r="AW99" i="15"/>
  <c r="AX99" i="15"/>
  <c r="AY99" i="15"/>
  <c r="AU100" i="15"/>
  <c r="AV100" i="15"/>
  <c r="AW100" i="15"/>
  <c r="AX100" i="15"/>
  <c r="AY100" i="15"/>
  <c r="AU101" i="15"/>
  <c r="AV101" i="15"/>
  <c r="AW101" i="15"/>
  <c r="AX101" i="15"/>
  <c r="AY101" i="15"/>
  <c r="AU102" i="15"/>
  <c r="AV102" i="15"/>
  <c r="AW102" i="15"/>
  <c r="AX102" i="15"/>
  <c r="AY102" i="15"/>
  <c r="AU103" i="15"/>
  <c r="AV103" i="15"/>
  <c r="AW103" i="15"/>
  <c r="AX103" i="15"/>
  <c r="AY103" i="15"/>
  <c r="AU104" i="15"/>
  <c r="AV104" i="15"/>
  <c r="AW104" i="15"/>
  <c r="AX104" i="15"/>
  <c r="AY104" i="15"/>
  <c r="AU105" i="15"/>
  <c r="AV105" i="15"/>
  <c r="AW105" i="15"/>
  <c r="AX105" i="15"/>
  <c r="AY105" i="15"/>
  <c r="AY95" i="15"/>
  <c r="AX95" i="15"/>
  <c r="AW95" i="15"/>
  <c r="AV95" i="15"/>
  <c r="AU95" i="15"/>
  <c r="AU74" i="15"/>
  <c r="AV74" i="15"/>
  <c r="AW74" i="15"/>
  <c r="AX74" i="15"/>
  <c r="AY74" i="15"/>
  <c r="AU75" i="15"/>
  <c r="AV75" i="15"/>
  <c r="AW75" i="15"/>
  <c r="AX75" i="15"/>
  <c r="AY75" i="15"/>
  <c r="AU76" i="15"/>
  <c r="AV76" i="15"/>
  <c r="AW76" i="15"/>
  <c r="AX76" i="15"/>
  <c r="AY76" i="15"/>
  <c r="AU77" i="15"/>
  <c r="AV77" i="15"/>
  <c r="AW77" i="15"/>
  <c r="AX77" i="15"/>
  <c r="AY77" i="15"/>
  <c r="AU78" i="15"/>
  <c r="AV78" i="15"/>
  <c r="AW78" i="15"/>
  <c r="AX78" i="15"/>
  <c r="AY78" i="15"/>
  <c r="AU79" i="15"/>
  <c r="AV79" i="15"/>
  <c r="AW79" i="15"/>
  <c r="AX79" i="15"/>
  <c r="AY79" i="15"/>
  <c r="AU80" i="15"/>
  <c r="AV80" i="15"/>
  <c r="AW80" i="15"/>
  <c r="AX80" i="15"/>
  <c r="AY80" i="15"/>
  <c r="AU81" i="15"/>
  <c r="AV81" i="15"/>
  <c r="AW81" i="15"/>
  <c r="AX81" i="15"/>
  <c r="AY81" i="15"/>
  <c r="AU82" i="15"/>
  <c r="AV82" i="15"/>
  <c r="AW82" i="15"/>
  <c r="AX82" i="15"/>
  <c r="AY82" i="15"/>
  <c r="AU83" i="15"/>
  <c r="AV83" i="15"/>
  <c r="AW83" i="15"/>
  <c r="AX83" i="15"/>
  <c r="AY83" i="15"/>
  <c r="AU84" i="15"/>
  <c r="AV84" i="15"/>
  <c r="AW84" i="15"/>
  <c r="AX84" i="15"/>
  <c r="AY84" i="15"/>
  <c r="AU85" i="15"/>
  <c r="AV85" i="15"/>
  <c r="AW85" i="15"/>
  <c r="AX85" i="15"/>
  <c r="AY85" i="15"/>
  <c r="AU86" i="15"/>
  <c r="AV86" i="15"/>
  <c r="AW86" i="15"/>
  <c r="AX86" i="15"/>
  <c r="AY86" i="15"/>
  <c r="AU87" i="15"/>
  <c r="AV87" i="15"/>
  <c r="AW87" i="15"/>
  <c r="AX87" i="15"/>
  <c r="AY87" i="15"/>
  <c r="AU88" i="15"/>
  <c r="AV88" i="15"/>
  <c r="AW88" i="15"/>
  <c r="AX88" i="15"/>
  <c r="AY88" i="15"/>
  <c r="AU89" i="15"/>
  <c r="AV89" i="15"/>
  <c r="AW89" i="15"/>
  <c r="AX89" i="15"/>
  <c r="AY89" i="15"/>
  <c r="AU90" i="15"/>
  <c r="AV90" i="15"/>
  <c r="AW90" i="15"/>
  <c r="AX90" i="15"/>
  <c r="AY90" i="15"/>
  <c r="AU91" i="15"/>
  <c r="AV91" i="15"/>
  <c r="AW91" i="15"/>
  <c r="AX91" i="15"/>
  <c r="AY91" i="15"/>
  <c r="AY73" i="15"/>
  <c r="AX73" i="15"/>
  <c r="AW73" i="15"/>
  <c r="AV73" i="15"/>
  <c r="AU73" i="15"/>
  <c r="AY71" i="15"/>
  <c r="AX71" i="15"/>
  <c r="AW71" i="15"/>
  <c r="AV71" i="15"/>
  <c r="AU71" i="15"/>
  <c r="AY70" i="15"/>
  <c r="AX70" i="15"/>
  <c r="AW70" i="15"/>
  <c r="AV70" i="15"/>
  <c r="AU70" i="15"/>
  <c r="AY69" i="15"/>
  <c r="AX69" i="15"/>
  <c r="AW69" i="15"/>
  <c r="AV69" i="15"/>
  <c r="AU69" i="15"/>
  <c r="AY67" i="15"/>
  <c r="AX67" i="15"/>
  <c r="AW67" i="15"/>
  <c r="AV67" i="15"/>
  <c r="AU67" i="15"/>
  <c r="AY66" i="15"/>
  <c r="AX66" i="15"/>
  <c r="AW66" i="15"/>
  <c r="AV66" i="15"/>
  <c r="AU66" i="15"/>
  <c r="AY64" i="15"/>
  <c r="AX64" i="15"/>
  <c r="AW64" i="15"/>
  <c r="AV64" i="15"/>
  <c r="AU64" i="15"/>
  <c r="AY63" i="15"/>
  <c r="AX63" i="15"/>
  <c r="AW63" i="15"/>
  <c r="AV63" i="15"/>
  <c r="AU63" i="15"/>
  <c r="AY62" i="15"/>
  <c r="AX62" i="15"/>
  <c r="AW62" i="15"/>
  <c r="AV62" i="15"/>
  <c r="AU62" i="15"/>
  <c r="AY61" i="15"/>
  <c r="AX61" i="15"/>
  <c r="AW61" i="15"/>
  <c r="AV61" i="15"/>
  <c r="AU61" i="15"/>
  <c r="AV58" i="15"/>
  <c r="AW58" i="15"/>
  <c r="AX58" i="15"/>
  <c r="AY58" i="15"/>
  <c r="AU58" i="15"/>
  <c r="BA58" i="15"/>
  <c r="BB58" i="15"/>
  <c r="BC58" i="15"/>
  <c r="BD58" i="15"/>
  <c r="BE58" i="15"/>
  <c r="BF58" i="15"/>
  <c r="BG58" i="15"/>
  <c r="BH58" i="15"/>
  <c r="BI58" i="15"/>
  <c r="BJ58" i="15"/>
  <c r="BK58" i="15"/>
  <c r="BL58" i="15"/>
  <c r="BM58" i="15"/>
  <c r="BN58" i="15"/>
  <c r="BO58" i="15"/>
  <c r="BP58" i="15"/>
  <c r="BQ58" i="15"/>
  <c r="BR58" i="15"/>
  <c r="BS58" i="15"/>
  <c r="BT58" i="15"/>
  <c r="BU58" i="15"/>
  <c r="BV58" i="15"/>
  <c r="BW58" i="15"/>
  <c r="BX58" i="15"/>
  <c r="AZ96" i="15"/>
  <c r="BA96" i="15"/>
  <c r="BB96" i="15"/>
  <c r="BC96" i="15"/>
  <c r="BD96" i="15"/>
  <c r="AZ97" i="15"/>
  <c r="BA97" i="15"/>
  <c r="BB97" i="15"/>
  <c r="BC97" i="15"/>
  <c r="BD97" i="15"/>
  <c r="AZ98" i="15"/>
  <c r="BA98" i="15"/>
  <c r="BB98" i="15"/>
  <c r="BC98" i="15"/>
  <c r="BD98" i="15"/>
  <c r="AZ99" i="15"/>
  <c r="BA99" i="15"/>
  <c r="BB99" i="15"/>
  <c r="BC99" i="15"/>
  <c r="BD99" i="15"/>
  <c r="AZ100" i="15"/>
  <c r="BA100" i="15"/>
  <c r="BB100" i="15"/>
  <c r="BC100" i="15"/>
  <c r="BD100" i="15"/>
  <c r="AZ101" i="15"/>
  <c r="BA101" i="15"/>
  <c r="BB101" i="15"/>
  <c r="BC101" i="15"/>
  <c r="BD101" i="15"/>
  <c r="AZ102" i="15"/>
  <c r="BA102" i="15"/>
  <c r="BB102" i="15"/>
  <c r="BC102" i="15"/>
  <c r="BD102" i="15"/>
  <c r="AZ103" i="15"/>
  <c r="BA103" i="15"/>
  <c r="BB103" i="15"/>
  <c r="BC103" i="15"/>
  <c r="BD103" i="15"/>
  <c r="AZ104" i="15"/>
  <c r="BA104" i="15"/>
  <c r="BB104" i="15"/>
  <c r="BC104" i="15"/>
  <c r="BD104" i="15"/>
  <c r="BD95" i="15"/>
  <c r="BC95" i="15"/>
  <c r="BB95" i="15"/>
  <c r="BA95" i="15"/>
  <c r="AZ95" i="15"/>
  <c r="AZ77" i="15"/>
  <c r="BA77" i="15"/>
  <c r="BB77" i="15"/>
  <c r="BC77" i="15"/>
  <c r="BD77" i="15"/>
  <c r="AZ78" i="15"/>
  <c r="BA78" i="15"/>
  <c r="BB78" i="15"/>
  <c r="BC78" i="15"/>
  <c r="BD78" i="15"/>
  <c r="AZ79" i="15"/>
  <c r="BA79" i="15"/>
  <c r="BB79" i="15"/>
  <c r="BC79" i="15"/>
  <c r="BD79" i="15"/>
  <c r="AZ80" i="15"/>
  <c r="BA80" i="15"/>
  <c r="BB80" i="15"/>
  <c r="BC80" i="15"/>
  <c r="BD80" i="15"/>
  <c r="AZ81" i="15"/>
  <c r="BA81" i="15"/>
  <c r="BB81" i="15"/>
  <c r="BC81" i="15"/>
  <c r="BD81" i="15"/>
  <c r="AZ82" i="15"/>
  <c r="BA82" i="15"/>
  <c r="BB82" i="15"/>
  <c r="BC82" i="15"/>
  <c r="BD82" i="15"/>
  <c r="AZ83" i="15"/>
  <c r="BA83" i="15"/>
  <c r="BB83" i="15"/>
  <c r="BC83" i="15"/>
  <c r="BD83" i="15"/>
  <c r="AZ84" i="15"/>
  <c r="BA84" i="15"/>
  <c r="BB84" i="15"/>
  <c r="BC84" i="15"/>
  <c r="BD84" i="15"/>
  <c r="AZ85" i="15"/>
  <c r="BA85" i="15"/>
  <c r="BB85" i="15"/>
  <c r="BC85" i="15"/>
  <c r="BD85" i="15"/>
  <c r="AZ87" i="15"/>
  <c r="BA87" i="15"/>
  <c r="BB87" i="15"/>
  <c r="BC87" i="15"/>
  <c r="BD87" i="15"/>
  <c r="AZ88" i="15"/>
  <c r="BA88" i="15"/>
  <c r="BB88" i="15"/>
  <c r="BC88" i="15"/>
  <c r="BD88" i="15"/>
  <c r="AZ89" i="15"/>
  <c r="BA89" i="15"/>
  <c r="BB89" i="15"/>
  <c r="BC89" i="15"/>
  <c r="BD89" i="15"/>
  <c r="AZ90" i="15"/>
  <c r="BA90" i="15"/>
  <c r="BB90" i="15"/>
  <c r="BC90" i="15"/>
  <c r="BD90" i="15"/>
  <c r="AZ91" i="15"/>
  <c r="BA91" i="15"/>
  <c r="BB91" i="15"/>
  <c r="BC91" i="15"/>
  <c r="BD91" i="15"/>
  <c r="BD76" i="15"/>
  <c r="BC76" i="15"/>
  <c r="BB76" i="15"/>
  <c r="BA76" i="15"/>
  <c r="AZ76" i="15"/>
  <c r="BD73" i="15"/>
  <c r="BC73" i="15"/>
  <c r="BB73" i="15"/>
  <c r="BA73" i="15"/>
  <c r="AZ73" i="15"/>
  <c r="BD71" i="15"/>
  <c r="BC71" i="15"/>
  <c r="BB71" i="15"/>
  <c r="BA71" i="15"/>
  <c r="AZ71" i="15"/>
  <c r="BD70" i="15"/>
  <c r="BC70" i="15"/>
  <c r="BB70" i="15"/>
  <c r="BA70" i="15"/>
  <c r="AZ70" i="15"/>
  <c r="BD69" i="15"/>
  <c r="BC69" i="15"/>
  <c r="BB69" i="15"/>
  <c r="BA69" i="15"/>
  <c r="AZ69" i="15"/>
  <c r="BD67" i="15"/>
  <c r="BC67" i="15"/>
  <c r="BB67" i="15"/>
  <c r="BA67" i="15"/>
  <c r="AZ67" i="15"/>
  <c r="BD63" i="15"/>
  <c r="BC63" i="15"/>
  <c r="BB63" i="15"/>
  <c r="BA63" i="15"/>
  <c r="AZ63" i="15"/>
  <c r="BD64" i="15"/>
  <c r="BC64" i="15"/>
  <c r="BB64" i="15"/>
  <c r="BA64" i="15"/>
  <c r="AZ64" i="15"/>
  <c r="BD62" i="15"/>
  <c r="BC62" i="15"/>
  <c r="BB62" i="15"/>
  <c r="BA62" i="15"/>
  <c r="AZ62" i="15"/>
  <c r="BD61" i="15"/>
  <c r="BC61" i="15"/>
  <c r="BB61" i="15"/>
  <c r="BA61" i="15"/>
  <c r="AZ61" i="15"/>
  <c r="AZ58" i="15"/>
  <c r="BI66" i="15"/>
  <c r="BH66" i="15"/>
  <c r="BG66" i="15"/>
  <c r="BF66" i="15"/>
  <c r="BE66" i="15"/>
  <c r="BF75" i="15"/>
  <c r="BG75" i="15"/>
  <c r="BH75" i="15"/>
  <c r="BI75" i="15"/>
  <c r="BE75" i="15"/>
  <c r="BF105" i="15"/>
  <c r="BG105" i="15"/>
  <c r="BH105" i="15"/>
  <c r="BI105" i="15"/>
  <c r="BE105" i="15"/>
  <c r="BE95" i="15"/>
  <c r="BF95" i="15"/>
  <c r="BG95" i="15"/>
  <c r="BH95" i="15"/>
  <c r="BI95" i="15"/>
  <c r="BE96" i="15"/>
  <c r="BF96" i="15"/>
  <c r="BG96" i="15"/>
  <c r="BH96" i="15"/>
  <c r="BI96" i="15"/>
  <c r="BE97" i="15"/>
  <c r="BF97" i="15"/>
  <c r="BG97" i="15"/>
  <c r="BH97" i="15"/>
  <c r="BI97" i="15"/>
  <c r="BE98" i="15"/>
  <c r="BF98" i="15"/>
  <c r="BG98" i="15"/>
  <c r="BH98" i="15"/>
  <c r="BI98" i="15"/>
  <c r="BE99" i="15"/>
  <c r="BF99" i="15"/>
  <c r="BG99" i="15"/>
  <c r="BH99" i="15"/>
  <c r="BI99" i="15"/>
  <c r="BE100" i="15"/>
  <c r="BF100" i="15"/>
  <c r="BG100" i="15"/>
  <c r="BH100" i="15"/>
  <c r="BI100" i="15"/>
  <c r="BE101" i="15"/>
  <c r="BF101" i="15"/>
  <c r="BG101" i="15"/>
  <c r="BH101" i="15"/>
  <c r="BI101" i="15"/>
  <c r="BE102" i="15"/>
  <c r="BF102" i="15"/>
  <c r="BG102" i="15"/>
  <c r="BH102" i="15"/>
  <c r="BI102" i="15"/>
  <c r="BE103" i="15"/>
  <c r="BF103" i="15"/>
  <c r="BG103" i="15"/>
  <c r="BH103" i="15"/>
  <c r="BI103" i="15"/>
  <c r="BE104" i="15"/>
  <c r="BF104" i="15"/>
  <c r="BG104" i="15"/>
  <c r="BH104" i="15"/>
  <c r="BI104" i="15"/>
  <c r="BE84" i="15"/>
  <c r="BF84" i="15"/>
  <c r="BG84" i="15"/>
  <c r="BH84" i="15"/>
  <c r="BI84" i="15"/>
  <c r="BE85" i="15"/>
  <c r="BF85" i="15"/>
  <c r="BG85" i="15"/>
  <c r="BH85" i="15"/>
  <c r="BI85" i="15"/>
  <c r="BE87" i="15"/>
  <c r="BF87" i="15"/>
  <c r="BG87" i="15"/>
  <c r="BH87" i="15"/>
  <c r="BI87" i="15"/>
  <c r="BE88" i="15"/>
  <c r="BF88" i="15"/>
  <c r="BG88" i="15"/>
  <c r="BH88" i="15"/>
  <c r="BI88" i="15"/>
  <c r="BE89" i="15"/>
  <c r="BF89" i="15"/>
  <c r="BG89" i="15"/>
  <c r="BH89" i="15"/>
  <c r="BI89" i="15"/>
  <c r="BE90" i="15"/>
  <c r="BF90" i="15"/>
  <c r="BG90" i="15"/>
  <c r="BH90" i="15"/>
  <c r="BI90" i="15"/>
  <c r="BE91" i="15"/>
  <c r="BF91" i="15"/>
  <c r="BG91" i="15"/>
  <c r="BH91" i="15"/>
  <c r="BI91" i="15"/>
  <c r="BI83" i="15"/>
  <c r="BH83" i="15"/>
  <c r="BG83" i="15"/>
  <c r="BF83" i="15"/>
  <c r="BE83" i="15"/>
  <c r="BI82" i="15"/>
  <c r="BH82" i="15"/>
  <c r="BG82" i="15"/>
  <c r="BF82" i="15"/>
  <c r="BE82" i="15"/>
  <c r="BI79" i="15"/>
  <c r="BH79" i="15"/>
  <c r="BG79" i="15"/>
  <c r="BF79" i="15"/>
  <c r="BE79" i="15"/>
  <c r="BI80" i="15"/>
  <c r="BH80" i="15"/>
  <c r="BG80" i="15"/>
  <c r="BF80" i="15"/>
  <c r="BE80" i="15"/>
  <c r="BI78" i="15"/>
  <c r="BH78" i="15"/>
  <c r="BG78" i="15"/>
  <c r="BF78" i="15"/>
  <c r="BE78" i="15"/>
  <c r="BI77" i="15"/>
  <c r="BH77" i="15"/>
  <c r="BG77" i="15"/>
  <c r="BF77" i="15"/>
  <c r="BE77" i="15"/>
  <c r="BI76" i="15"/>
  <c r="BH76" i="15"/>
  <c r="BG76" i="15"/>
  <c r="BF76" i="15"/>
  <c r="BE76" i="15"/>
  <c r="BI73" i="15"/>
  <c r="BH73" i="15"/>
  <c r="BG73" i="15"/>
  <c r="BF73" i="15"/>
  <c r="BE73" i="15"/>
  <c r="BI71" i="15"/>
  <c r="BH71" i="15"/>
  <c r="BG71" i="15"/>
  <c r="BF71" i="15"/>
  <c r="BE71" i="15"/>
  <c r="BI70" i="15"/>
  <c r="BH70" i="15"/>
  <c r="BG70" i="15"/>
  <c r="BF70" i="15"/>
  <c r="BE70" i="15"/>
  <c r="BI69" i="15"/>
  <c r="BH69" i="15"/>
  <c r="BG69" i="15"/>
  <c r="BF69" i="15"/>
  <c r="BE69" i="15"/>
  <c r="BI67" i="15"/>
  <c r="BH67" i="15"/>
  <c r="BG67" i="15"/>
  <c r="BF67" i="15"/>
  <c r="BE67" i="15"/>
  <c r="BI63" i="15"/>
  <c r="BH63" i="15"/>
  <c r="BG63" i="15"/>
  <c r="BF63" i="15"/>
  <c r="BE63" i="15"/>
  <c r="BI62" i="15"/>
  <c r="BH62" i="15"/>
  <c r="BG62" i="15"/>
  <c r="BF62" i="15"/>
  <c r="BE62" i="15"/>
  <c r="BI61" i="15"/>
  <c r="BH61" i="15"/>
  <c r="BG61" i="15"/>
  <c r="BF61" i="15"/>
  <c r="BE61" i="15"/>
  <c r="BK64" i="15"/>
  <c r="BL64" i="15"/>
  <c r="BM64" i="15"/>
  <c r="BN64" i="15"/>
  <c r="BJ64" i="15"/>
  <c r="BJ96" i="15"/>
  <c r="BK96" i="15"/>
  <c r="BL96" i="15"/>
  <c r="BM96" i="15"/>
  <c r="BN96" i="15"/>
  <c r="BJ97" i="15"/>
  <c r="BK97" i="15"/>
  <c r="BL97" i="15"/>
  <c r="BM97" i="15"/>
  <c r="BN97" i="15"/>
  <c r="BJ98" i="15"/>
  <c r="BK98" i="15"/>
  <c r="BL98" i="15"/>
  <c r="BM98" i="15"/>
  <c r="BN98" i="15"/>
  <c r="BJ99" i="15"/>
  <c r="BK99" i="15"/>
  <c r="BL99" i="15"/>
  <c r="BM99" i="15"/>
  <c r="BN99" i="15"/>
  <c r="BJ100" i="15"/>
  <c r="BK100" i="15"/>
  <c r="BL100" i="15"/>
  <c r="BM100" i="15"/>
  <c r="BN100" i="15"/>
  <c r="BJ101" i="15"/>
  <c r="BK101" i="15"/>
  <c r="BL101" i="15"/>
  <c r="BM101" i="15"/>
  <c r="BN101" i="15"/>
  <c r="BJ102" i="15"/>
  <c r="BK102" i="15"/>
  <c r="BL102" i="15"/>
  <c r="BM102" i="15"/>
  <c r="BN102" i="15"/>
  <c r="BJ103" i="15"/>
  <c r="BK103" i="15"/>
  <c r="BL103" i="15"/>
  <c r="BM103" i="15"/>
  <c r="BN103" i="15"/>
  <c r="BJ104" i="15"/>
  <c r="BK104" i="15"/>
  <c r="BL104" i="15"/>
  <c r="BM104" i="15"/>
  <c r="BN104" i="15"/>
  <c r="BJ105" i="15"/>
  <c r="BK105" i="15"/>
  <c r="BL105" i="15"/>
  <c r="BM105" i="15"/>
  <c r="BN105" i="15"/>
  <c r="BN95" i="15"/>
  <c r="BM95" i="15"/>
  <c r="BL95" i="15"/>
  <c r="BK95" i="15"/>
  <c r="BJ95" i="15"/>
  <c r="BN91" i="15"/>
  <c r="BM91" i="15"/>
  <c r="BL91" i="15"/>
  <c r="BK91" i="15"/>
  <c r="BJ91" i="15"/>
  <c r="BN90" i="15"/>
  <c r="BM90" i="15"/>
  <c r="BL90" i="15"/>
  <c r="BK90" i="15"/>
  <c r="BJ90" i="15"/>
  <c r="BN88" i="15"/>
  <c r="BM88" i="15"/>
  <c r="BL88" i="15"/>
  <c r="BK88" i="15"/>
  <c r="BJ88" i="15"/>
  <c r="BN89" i="15"/>
  <c r="BM89" i="15"/>
  <c r="BL89" i="15"/>
  <c r="BK89" i="15"/>
  <c r="BJ89" i="15"/>
  <c r="BN87" i="15"/>
  <c r="BM87" i="15"/>
  <c r="BL87" i="15"/>
  <c r="BK87" i="15"/>
  <c r="BJ87" i="15"/>
  <c r="BN85" i="15"/>
  <c r="BM85" i="15"/>
  <c r="BL85" i="15"/>
  <c r="BK85" i="15"/>
  <c r="BJ85" i="15"/>
  <c r="BN84" i="15"/>
  <c r="BM84" i="15"/>
  <c r="BL84" i="15"/>
  <c r="BK84" i="15"/>
  <c r="BJ84" i="15"/>
  <c r="BN83" i="15"/>
  <c r="BM83" i="15"/>
  <c r="BL83" i="15"/>
  <c r="BK83" i="15"/>
  <c r="BJ83" i="15"/>
  <c r="BN82" i="15"/>
  <c r="BM82" i="15"/>
  <c r="BL82" i="15"/>
  <c r="BK82" i="15"/>
  <c r="BJ82" i="15"/>
  <c r="BN80" i="15"/>
  <c r="BM80" i="15"/>
  <c r="BL80" i="15"/>
  <c r="BK80" i="15"/>
  <c r="BJ80" i="15"/>
  <c r="BN79" i="15"/>
  <c r="BM79" i="15"/>
  <c r="BL79" i="15"/>
  <c r="BK79" i="15"/>
  <c r="BJ79" i="15"/>
  <c r="BN78" i="15"/>
  <c r="BM78" i="15"/>
  <c r="BL78" i="15"/>
  <c r="BK78" i="15"/>
  <c r="BJ78" i="15"/>
  <c r="BN77" i="15"/>
  <c r="BM77" i="15"/>
  <c r="BL77" i="15"/>
  <c r="BK77" i="15"/>
  <c r="BJ77" i="15"/>
  <c r="BN76" i="15"/>
  <c r="BM76" i="15"/>
  <c r="BL76" i="15"/>
  <c r="BK76" i="15"/>
  <c r="BJ76" i="15"/>
  <c r="BN75" i="15"/>
  <c r="BM75" i="15"/>
  <c r="BL75" i="15"/>
  <c r="BK75" i="15"/>
  <c r="BJ75" i="15"/>
  <c r="BN73" i="15"/>
  <c r="BM73" i="15"/>
  <c r="BL73" i="15"/>
  <c r="BK73" i="15"/>
  <c r="BJ73" i="15"/>
  <c r="BN71" i="15"/>
  <c r="BM71" i="15"/>
  <c r="BL71" i="15"/>
  <c r="BK71" i="15"/>
  <c r="BJ71" i="15"/>
  <c r="BN70" i="15"/>
  <c r="BM70" i="15"/>
  <c r="BL70" i="15"/>
  <c r="BK70" i="15"/>
  <c r="BJ70" i="15"/>
  <c r="BN69" i="15"/>
  <c r="BM69" i="15"/>
  <c r="BL69" i="15"/>
  <c r="BK69" i="15"/>
  <c r="BJ69" i="15"/>
  <c r="BN68" i="15"/>
  <c r="BM68" i="15"/>
  <c r="BL68" i="15"/>
  <c r="BK68" i="15"/>
  <c r="BJ68" i="15"/>
  <c r="BN67" i="15"/>
  <c r="BM67" i="15"/>
  <c r="BL67" i="15"/>
  <c r="BK67" i="15"/>
  <c r="BJ67" i="15"/>
  <c r="BN66" i="15"/>
  <c r="BM66" i="15"/>
  <c r="BL66" i="15"/>
  <c r="BK66" i="15"/>
  <c r="BJ66" i="15"/>
  <c r="BN63" i="15"/>
  <c r="BM63" i="15"/>
  <c r="BL63" i="15"/>
  <c r="BK63" i="15"/>
  <c r="BJ63" i="15"/>
  <c r="BN62" i="15"/>
  <c r="BM62" i="15"/>
  <c r="BL62" i="15"/>
  <c r="BK62" i="15"/>
  <c r="BJ62" i="15"/>
  <c r="BN61" i="15"/>
  <c r="BM61" i="15"/>
  <c r="BL61" i="15"/>
  <c r="BK61" i="15"/>
  <c r="BJ61" i="15"/>
  <c r="BN60" i="15"/>
  <c r="BM60" i="15"/>
  <c r="BL60" i="15"/>
  <c r="BK60" i="15"/>
  <c r="BJ60" i="15"/>
  <c r="BO96" i="15"/>
  <c r="BP96" i="15"/>
  <c r="BQ96" i="15"/>
  <c r="BR96" i="15"/>
  <c r="BS96" i="15"/>
  <c r="BO97" i="15"/>
  <c r="BP97" i="15"/>
  <c r="BQ97" i="15"/>
  <c r="BR97" i="15"/>
  <c r="BS97" i="15"/>
  <c r="BO98" i="15"/>
  <c r="BP98" i="15"/>
  <c r="BQ98" i="15"/>
  <c r="BR98" i="15"/>
  <c r="BS98" i="15"/>
  <c r="BO99" i="15"/>
  <c r="BP99" i="15"/>
  <c r="BQ99" i="15"/>
  <c r="BR99" i="15"/>
  <c r="BS99" i="15"/>
  <c r="BO100" i="15"/>
  <c r="BP100" i="15"/>
  <c r="BQ100" i="15"/>
  <c r="BR100" i="15"/>
  <c r="BS100" i="15"/>
  <c r="BO101" i="15"/>
  <c r="BP101" i="15"/>
  <c r="BQ101" i="15"/>
  <c r="BR101" i="15"/>
  <c r="BS101" i="15"/>
  <c r="BO102" i="15"/>
  <c r="BP102" i="15"/>
  <c r="BQ102" i="15"/>
  <c r="BR102" i="15"/>
  <c r="BS102" i="15"/>
  <c r="BO103" i="15"/>
  <c r="BP103" i="15"/>
  <c r="BQ103" i="15"/>
  <c r="BR103" i="15"/>
  <c r="BS103" i="15"/>
  <c r="BO104" i="15"/>
  <c r="BP104" i="15"/>
  <c r="BQ104" i="15"/>
  <c r="BR104" i="15"/>
  <c r="BS104" i="15"/>
  <c r="BO105" i="15"/>
  <c r="BP105" i="15"/>
  <c r="BQ105" i="15"/>
  <c r="BR105" i="15"/>
  <c r="BS105" i="15"/>
  <c r="BS95" i="15"/>
  <c r="BR95" i="15"/>
  <c r="BQ95" i="15"/>
  <c r="BP95" i="15"/>
  <c r="BO95" i="15"/>
  <c r="BP86" i="15"/>
  <c r="BQ86" i="15"/>
  <c r="BR86" i="15"/>
  <c r="BS86" i="15"/>
  <c r="BO86" i="15"/>
  <c r="BO84" i="15"/>
  <c r="BP84" i="15"/>
  <c r="BQ84" i="15"/>
  <c r="BR84" i="15"/>
  <c r="BS84" i="15"/>
  <c r="BO85" i="15"/>
  <c r="BP85" i="15"/>
  <c r="BQ85" i="15"/>
  <c r="BR85" i="15"/>
  <c r="BS85" i="15"/>
  <c r="BO87" i="15"/>
  <c r="BP87" i="15"/>
  <c r="BQ87" i="15"/>
  <c r="BR87" i="15"/>
  <c r="BS87" i="15"/>
  <c r="BO88" i="15"/>
  <c r="BP88" i="15"/>
  <c r="BQ88" i="15"/>
  <c r="BR88" i="15"/>
  <c r="BS88" i="15"/>
  <c r="BO89" i="15"/>
  <c r="BP89" i="15"/>
  <c r="BQ89" i="15"/>
  <c r="BR89" i="15"/>
  <c r="BS89" i="15"/>
  <c r="BO90" i="15"/>
  <c r="BP90" i="15"/>
  <c r="BQ90" i="15"/>
  <c r="BR90" i="15"/>
  <c r="BS90" i="15"/>
  <c r="BO91" i="15"/>
  <c r="BP91" i="15"/>
  <c r="BQ91" i="15"/>
  <c r="BR91" i="15"/>
  <c r="BS91" i="15"/>
  <c r="BS83" i="15"/>
  <c r="BR83" i="15"/>
  <c r="BQ83" i="15"/>
  <c r="BP83" i="15"/>
  <c r="BO83" i="15"/>
  <c r="BS82" i="15"/>
  <c r="BR82" i="15"/>
  <c r="BQ82" i="15"/>
  <c r="BP82" i="15"/>
  <c r="BO82" i="15"/>
  <c r="BS80" i="15"/>
  <c r="BR80" i="15"/>
  <c r="BQ80" i="15"/>
  <c r="BP80" i="15"/>
  <c r="BO80" i="15"/>
  <c r="BS79" i="15"/>
  <c r="BR79" i="15"/>
  <c r="BQ79" i="15"/>
  <c r="BP79" i="15"/>
  <c r="BO79" i="15"/>
  <c r="BS78" i="15"/>
  <c r="BR78" i="15"/>
  <c r="BQ78" i="15"/>
  <c r="BP78" i="15"/>
  <c r="BO78" i="15"/>
  <c r="BS77" i="15"/>
  <c r="BR77" i="15"/>
  <c r="BQ77" i="15"/>
  <c r="BP77" i="15"/>
  <c r="BO77" i="15"/>
  <c r="BS76" i="15"/>
  <c r="BR76" i="15"/>
  <c r="BQ76" i="15"/>
  <c r="BP76" i="15"/>
  <c r="BO76" i="15"/>
  <c r="BS75" i="15"/>
  <c r="BR75" i="15"/>
  <c r="BQ75" i="15"/>
  <c r="BP75" i="15"/>
  <c r="BO75" i="15"/>
  <c r="BS73" i="15"/>
  <c r="BR73" i="15"/>
  <c r="BQ73" i="15"/>
  <c r="BP73" i="15"/>
  <c r="BO73" i="15"/>
  <c r="BS71" i="15"/>
  <c r="BR71" i="15"/>
  <c r="BQ71" i="15"/>
  <c r="BP71" i="15"/>
  <c r="BO71" i="15"/>
  <c r="BS70" i="15"/>
  <c r="BR70" i="15"/>
  <c r="BQ70" i="15"/>
  <c r="BP70" i="15"/>
  <c r="BO70" i="15"/>
  <c r="BS69" i="15"/>
  <c r="BR69" i="15"/>
  <c r="BQ69" i="15"/>
  <c r="BP69" i="15"/>
  <c r="BO69" i="15"/>
  <c r="BS68" i="15"/>
  <c r="BR68" i="15"/>
  <c r="BQ68" i="15"/>
  <c r="BP68" i="15"/>
  <c r="BO68" i="15"/>
  <c r="BS67" i="15"/>
  <c r="BR67" i="15"/>
  <c r="BQ67" i="15"/>
  <c r="BP67" i="15"/>
  <c r="BO67" i="15"/>
  <c r="BS66" i="15"/>
  <c r="BR66" i="15"/>
  <c r="BQ66" i="15"/>
  <c r="BP66" i="15"/>
  <c r="BO66" i="15"/>
  <c r="BS63" i="15"/>
  <c r="BR63" i="15"/>
  <c r="BQ63" i="15"/>
  <c r="BP63" i="15"/>
  <c r="BO63" i="15"/>
  <c r="BS62" i="15"/>
  <c r="BR62" i="15"/>
  <c r="BQ62" i="15"/>
  <c r="BP62" i="15"/>
  <c r="BO62" i="15"/>
  <c r="BS61" i="15"/>
  <c r="BR61" i="15"/>
  <c r="BQ61" i="15"/>
  <c r="BP61" i="15"/>
  <c r="BO61" i="15"/>
  <c r="BS60" i="15"/>
  <c r="BR60" i="15"/>
  <c r="BQ60" i="15"/>
  <c r="BP60" i="15"/>
  <c r="BO60" i="15"/>
  <c r="BU94" i="15"/>
  <c r="BV94" i="15"/>
  <c r="BW94" i="15"/>
  <c r="BX94" i="15"/>
  <c r="BT94" i="15"/>
  <c r="BX105" i="15"/>
  <c r="BW105" i="15"/>
  <c r="BV105" i="15"/>
  <c r="BU105" i="15"/>
  <c r="BT105" i="15"/>
  <c r="BX104" i="15"/>
  <c r="BW104" i="15"/>
  <c r="BV104" i="15"/>
  <c r="BU104" i="15"/>
  <c r="BT104" i="15"/>
  <c r="BX103" i="15"/>
  <c r="BW103" i="15"/>
  <c r="BV103" i="15"/>
  <c r="BU103" i="15"/>
  <c r="BT103" i="15"/>
  <c r="BX102" i="15"/>
  <c r="BW102" i="15"/>
  <c r="BV102" i="15"/>
  <c r="BU102" i="15"/>
  <c r="BT102" i="15"/>
  <c r="BX101" i="15"/>
  <c r="BW101" i="15"/>
  <c r="BV101" i="15"/>
  <c r="BU101" i="15"/>
  <c r="BT101" i="15"/>
  <c r="BX100" i="15"/>
  <c r="BW100" i="15"/>
  <c r="BV100" i="15"/>
  <c r="BU100" i="15"/>
  <c r="BT100" i="15"/>
  <c r="BX99" i="15"/>
  <c r="BW99" i="15"/>
  <c r="BV99" i="15"/>
  <c r="BU99" i="15"/>
  <c r="BT99" i="15"/>
  <c r="BX98" i="15"/>
  <c r="BW98" i="15"/>
  <c r="BV98" i="15"/>
  <c r="BU98" i="15"/>
  <c r="BT98" i="15"/>
  <c r="BX97" i="15"/>
  <c r="BW97" i="15"/>
  <c r="BV97" i="15"/>
  <c r="BU97" i="15"/>
  <c r="BT97" i="15"/>
  <c r="BX96" i="15"/>
  <c r="BW96" i="15"/>
  <c r="BV96" i="15"/>
  <c r="BU96" i="15"/>
  <c r="BT96" i="15"/>
  <c r="BX95" i="15"/>
  <c r="BW95" i="15"/>
  <c r="BV95" i="15"/>
  <c r="BU95" i="15"/>
  <c r="BT95" i="15"/>
  <c r="BX93" i="15"/>
  <c r="BW93" i="15"/>
  <c r="BV93" i="15"/>
  <c r="BU93" i="15"/>
  <c r="BT93" i="15"/>
  <c r="BX91" i="15"/>
  <c r="BW91" i="15"/>
  <c r="BV91" i="15"/>
  <c r="BU91" i="15"/>
  <c r="BT91" i="15"/>
  <c r="BX90" i="15"/>
  <c r="BW90" i="15"/>
  <c r="BV90" i="15"/>
  <c r="BU90" i="15"/>
  <c r="BT90" i="15"/>
  <c r="BX89" i="15"/>
  <c r="BW89" i="15"/>
  <c r="BV89" i="15"/>
  <c r="BU89" i="15"/>
  <c r="BT89" i="15"/>
  <c r="BX88" i="15"/>
  <c r="BW88" i="15"/>
  <c r="BV88" i="15"/>
  <c r="BU88" i="15"/>
  <c r="BT88" i="15"/>
  <c r="BX87" i="15"/>
  <c r="BW87" i="15"/>
  <c r="BV87" i="15"/>
  <c r="BU87" i="15"/>
  <c r="BT87" i="15"/>
  <c r="BX85" i="15"/>
  <c r="BW85" i="15"/>
  <c r="BV85" i="15"/>
  <c r="BU85" i="15"/>
  <c r="BT85" i="15"/>
  <c r="BX84" i="15"/>
  <c r="BW84" i="15"/>
  <c r="BV84" i="15"/>
  <c r="BU84" i="15"/>
  <c r="BT84" i="15"/>
  <c r="BX83" i="15"/>
  <c r="BW83" i="15"/>
  <c r="BV83" i="15"/>
  <c r="BU83" i="15"/>
  <c r="BT83" i="15"/>
  <c r="BX82" i="15"/>
  <c r="BW82" i="15"/>
  <c r="BV82" i="15"/>
  <c r="BU82" i="15"/>
  <c r="BT82" i="15"/>
  <c r="BX80" i="15"/>
  <c r="BW80" i="15"/>
  <c r="BV80" i="15"/>
  <c r="BU80" i="15"/>
  <c r="BT80" i="15"/>
  <c r="BX79" i="15"/>
  <c r="BW79" i="15"/>
  <c r="BV79" i="15"/>
  <c r="BU79" i="15"/>
  <c r="BT79" i="15"/>
  <c r="BX78" i="15"/>
  <c r="BW78" i="15"/>
  <c r="BV78" i="15"/>
  <c r="BU78" i="15"/>
  <c r="BT78" i="15"/>
  <c r="BX77" i="15"/>
  <c r="BW77" i="15"/>
  <c r="BV77" i="15"/>
  <c r="BU77" i="15"/>
  <c r="BT77" i="15"/>
  <c r="BX75" i="15"/>
  <c r="BW75" i="15"/>
  <c r="BV75" i="15"/>
  <c r="BU75" i="15"/>
  <c r="BT75" i="15"/>
  <c r="BX73" i="15"/>
  <c r="BW73" i="15"/>
  <c r="BV73" i="15"/>
  <c r="BU73" i="15"/>
  <c r="BT73" i="15"/>
  <c r="BX71" i="15"/>
  <c r="BW71" i="15"/>
  <c r="BV71" i="15"/>
  <c r="BU71" i="15"/>
  <c r="BT71" i="15"/>
  <c r="BX70" i="15"/>
  <c r="BW70" i="15"/>
  <c r="BV70" i="15"/>
  <c r="BU70" i="15"/>
  <c r="BT70" i="15"/>
  <c r="BX69" i="15"/>
  <c r="BW69" i="15"/>
  <c r="BV69" i="15"/>
  <c r="BU69" i="15"/>
  <c r="BT69" i="15"/>
  <c r="BX68" i="15"/>
  <c r="BW68" i="15"/>
  <c r="BV68" i="15"/>
  <c r="BU68" i="15"/>
  <c r="BT68" i="15"/>
  <c r="BX67" i="15"/>
  <c r="BW67" i="15"/>
  <c r="BV67" i="15"/>
  <c r="BU67" i="15"/>
  <c r="BT67" i="15"/>
  <c r="BX66" i="15"/>
  <c r="BW66" i="15"/>
  <c r="BV66" i="15"/>
  <c r="BU66" i="15"/>
  <c r="BT66" i="15"/>
  <c r="BX63" i="15"/>
  <c r="BW63" i="15"/>
  <c r="BV63" i="15"/>
  <c r="BU63" i="15"/>
  <c r="BT63" i="15"/>
  <c r="BX62" i="15"/>
  <c r="BW62" i="15"/>
  <c r="BV62" i="15"/>
  <c r="BU62" i="15"/>
  <c r="BT62" i="15"/>
  <c r="BX61" i="15"/>
  <c r="BW61" i="15"/>
  <c r="BV61" i="15"/>
  <c r="BU61" i="15"/>
  <c r="BT61" i="15"/>
  <c r="BX60" i="15"/>
  <c r="BW60" i="15"/>
  <c r="BV60" i="15"/>
  <c r="BU60" i="15"/>
  <c r="BT60" i="15"/>
  <c r="CG75" i="15" l="1"/>
  <c r="CK75" i="15"/>
  <c r="CD75" i="15"/>
  <c r="CH75" i="15"/>
  <c r="CE75" i="15"/>
  <c r="CI75" i="15"/>
  <c r="CF75" i="15"/>
  <c r="CJ75" i="15"/>
  <c r="CG85" i="15"/>
  <c r="CK85" i="15"/>
  <c r="CD85" i="15"/>
  <c r="CH85" i="15"/>
  <c r="CE85" i="15"/>
  <c r="CI85" i="15"/>
  <c r="CF85" i="15"/>
  <c r="CJ85" i="15"/>
  <c r="CG101" i="15"/>
  <c r="CK101" i="15"/>
  <c r="CD101" i="15"/>
  <c r="CH101" i="15"/>
  <c r="CJ101" i="15"/>
  <c r="CE101" i="15"/>
  <c r="CF101" i="15"/>
  <c r="CI101" i="15"/>
  <c r="CE104" i="15"/>
  <c r="CI104" i="15"/>
  <c r="CF104" i="15"/>
  <c r="CJ104" i="15"/>
  <c r="CG104" i="15"/>
  <c r="CK104" i="15"/>
  <c r="CD104" i="15"/>
  <c r="CH104" i="15"/>
  <c r="CG88" i="15"/>
  <c r="CK88" i="15"/>
  <c r="CD88" i="15"/>
  <c r="CH88" i="15"/>
  <c r="CE88" i="15"/>
  <c r="CI88" i="15"/>
  <c r="CF88" i="15"/>
  <c r="CJ88" i="15"/>
  <c r="CG79" i="15"/>
  <c r="CK79" i="15"/>
  <c r="CD79" i="15"/>
  <c r="CH79" i="15"/>
  <c r="CE79" i="15"/>
  <c r="CI79" i="15"/>
  <c r="CF79" i="15"/>
  <c r="CJ79" i="15"/>
  <c r="CG65" i="15"/>
  <c r="CK65" i="15"/>
  <c r="CD65" i="15"/>
  <c r="CH65" i="15"/>
  <c r="CE65" i="15"/>
  <c r="CI65" i="15"/>
  <c r="CF65" i="15"/>
  <c r="CJ65" i="15"/>
  <c r="CJ58" i="15"/>
  <c r="CF58" i="15"/>
  <c r="CI58" i="15"/>
  <c r="CE58" i="15"/>
  <c r="CH58" i="15"/>
  <c r="CD58" i="15"/>
  <c r="CK58" i="15"/>
  <c r="CG58" i="15"/>
  <c r="CG100" i="15"/>
  <c r="CK100" i="15"/>
  <c r="CD100" i="15"/>
  <c r="CH100" i="15"/>
  <c r="CJ100" i="15"/>
  <c r="CE100" i="15"/>
  <c r="CF100" i="15"/>
  <c r="CI100" i="15"/>
  <c r="CG61" i="15"/>
  <c r="CK61" i="15"/>
  <c r="CD61" i="15"/>
  <c r="CH61" i="15"/>
  <c r="CE61" i="15"/>
  <c r="CI61" i="15"/>
  <c r="CF61" i="15"/>
  <c r="CJ61" i="15"/>
  <c r="CG70" i="15"/>
  <c r="CK70" i="15"/>
  <c r="CD70" i="15"/>
  <c r="CH70" i="15"/>
  <c r="CE70" i="15"/>
  <c r="CI70" i="15"/>
  <c r="CF70" i="15"/>
  <c r="CJ70" i="15"/>
  <c r="CG78" i="15"/>
  <c r="CK78" i="15"/>
  <c r="CD78" i="15"/>
  <c r="CH78" i="15"/>
  <c r="CE78" i="15"/>
  <c r="CI78" i="15"/>
  <c r="CF78" i="15"/>
  <c r="CJ78" i="15"/>
  <c r="CG89" i="15"/>
  <c r="CK89" i="15"/>
  <c r="CD89" i="15"/>
  <c r="CH89" i="15"/>
  <c r="CE89" i="15"/>
  <c r="CI89" i="15"/>
  <c r="CF89" i="15"/>
  <c r="CJ89" i="15"/>
  <c r="CG97" i="15"/>
  <c r="CK97" i="15"/>
  <c r="CD97" i="15"/>
  <c r="CH97" i="15"/>
  <c r="CJ97" i="15"/>
  <c r="CE97" i="15"/>
  <c r="CF97" i="15"/>
  <c r="CI97" i="15"/>
  <c r="CG68" i="15"/>
  <c r="CK68" i="15"/>
  <c r="CD68" i="15"/>
  <c r="CH68" i="15"/>
  <c r="CE68" i="15"/>
  <c r="CI68" i="15"/>
  <c r="CF68" i="15"/>
  <c r="CJ68" i="15"/>
  <c r="CG93" i="15"/>
  <c r="CK93" i="15"/>
  <c r="CD93" i="15"/>
  <c r="CH93" i="15"/>
  <c r="CE93" i="15"/>
  <c r="CI93" i="15"/>
  <c r="CF93" i="15"/>
  <c r="CJ93" i="15"/>
  <c r="CG87" i="15"/>
  <c r="CK87" i="15"/>
  <c r="CD87" i="15"/>
  <c r="CH87" i="15"/>
  <c r="CE87" i="15"/>
  <c r="CI87" i="15"/>
  <c r="CF87" i="15"/>
  <c r="CJ87" i="15"/>
  <c r="CG64" i="15"/>
  <c r="CK64" i="15"/>
  <c r="CD64" i="15"/>
  <c r="CH64" i="15"/>
  <c r="CE64" i="15"/>
  <c r="CI64" i="15"/>
  <c r="CF64" i="15"/>
  <c r="CJ64" i="15"/>
  <c r="CG62" i="15"/>
  <c r="CK62" i="15"/>
  <c r="CD62" i="15"/>
  <c r="CH62" i="15"/>
  <c r="CE62" i="15"/>
  <c r="CI62" i="15"/>
  <c r="CF62" i="15"/>
  <c r="CJ62" i="15"/>
  <c r="CG71" i="15"/>
  <c r="CK71" i="15"/>
  <c r="CD71" i="15"/>
  <c r="CH71" i="15"/>
  <c r="CE71" i="15"/>
  <c r="CI71" i="15"/>
  <c r="CF71" i="15"/>
  <c r="CJ71" i="15"/>
  <c r="CG80" i="15"/>
  <c r="CK80" i="15"/>
  <c r="CD80" i="15"/>
  <c r="CH80" i="15"/>
  <c r="CE80" i="15"/>
  <c r="CI80" i="15"/>
  <c r="CF80" i="15"/>
  <c r="CJ80" i="15"/>
  <c r="CG91" i="15"/>
  <c r="CK91" i="15"/>
  <c r="CD91" i="15"/>
  <c r="CH91" i="15"/>
  <c r="CE91" i="15"/>
  <c r="CI91" i="15"/>
  <c r="CF91" i="15"/>
  <c r="CJ91" i="15"/>
  <c r="CG98" i="15"/>
  <c r="CK98" i="15"/>
  <c r="CD98" i="15"/>
  <c r="CH98" i="15"/>
  <c r="CJ98" i="15"/>
  <c r="CE98" i="15"/>
  <c r="CF98" i="15"/>
  <c r="CI98" i="15"/>
  <c r="CG86" i="15"/>
  <c r="CK86" i="15"/>
  <c r="CD86" i="15"/>
  <c r="CH86" i="15"/>
  <c r="CE86" i="15"/>
  <c r="CI86" i="15"/>
  <c r="CF86" i="15"/>
  <c r="CJ86" i="15"/>
  <c r="CG81" i="15"/>
  <c r="CK81" i="15"/>
  <c r="CD81" i="15"/>
  <c r="CH81" i="15"/>
  <c r="CE81" i="15"/>
  <c r="CI81" i="15"/>
  <c r="CF81" i="15"/>
  <c r="CJ81" i="15"/>
  <c r="CG77" i="15"/>
  <c r="CK77" i="15"/>
  <c r="CD77" i="15"/>
  <c r="CH77" i="15"/>
  <c r="CE77" i="15"/>
  <c r="CI77" i="15"/>
  <c r="CF77" i="15"/>
  <c r="CJ77" i="15"/>
  <c r="CG90" i="15"/>
  <c r="CK90" i="15"/>
  <c r="CD90" i="15"/>
  <c r="CH90" i="15"/>
  <c r="CE90" i="15"/>
  <c r="CI90" i="15"/>
  <c r="CF90" i="15"/>
  <c r="CJ90" i="15"/>
  <c r="CG63" i="15"/>
  <c r="CK63" i="15"/>
  <c r="CD63" i="15"/>
  <c r="CH63" i="15"/>
  <c r="CE63" i="15"/>
  <c r="CI63" i="15"/>
  <c r="CF63" i="15"/>
  <c r="CJ63" i="15"/>
  <c r="CG73" i="15"/>
  <c r="CK73" i="15"/>
  <c r="CD73" i="15"/>
  <c r="CH73" i="15"/>
  <c r="CE73" i="15"/>
  <c r="CI73" i="15"/>
  <c r="CF73" i="15"/>
  <c r="CJ73" i="15"/>
  <c r="CG82" i="15"/>
  <c r="CK82" i="15"/>
  <c r="CD82" i="15"/>
  <c r="CH82" i="15"/>
  <c r="CE82" i="15"/>
  <c r="CI82" i="15"/>
  <c r="CF82" i="15"/>
  <c r="CJ82" i="15"/>
  <c r="CG95" i="15"/>
  <c r="CK95" i="15"/>
  <c r="CD95" i="15"/>
  <c r="CH95" i="15"/>
  <c r="CJ95" i="15"/>
  <c r="CE95" i="15"/>
  <c r="CF95" i="15"/>
  <c r="CI95" i="15"/>
  <c r="CG99" i="15"/>
  <c r="CK99" i="15"/>
  <c r="CD99" i="15"/>
  <c r="CH99" i="15"/>
  <c r="CJ99" i="15"/>
  <c r="CE99" i="15"/>
  <c r="CF99" i="15"/>
  <c r="CI99" i="15"/>
  <c r="CG60" i="15"/>
  <c r="CK60" i="15"/>
  <c r="CD60" i="15"/>
  <c r="CH60" i="15"/>
  <c r="CE60" i="15"/>
  <c r="CI60" i="15"/>
  <c r="CF60" i="15"/>
  <c r="CJ60" i="15"/>
  <c r="CE105" i="15"/>
  <c r="CI105" i="15"/>
  <c r="CF105" i="15"/>
  <c r="CJ105" i="15"/>
  <c r="CG105" i="15"/>
  <c r="CK105" i="15"/>
  <c r="CD105" i="15"/>
  <c r="CH105" i="15"/>
  <c r="CG66" i="15"/>
  <c r="CK66" i="15"/>
  <c r="CD66" i="15"/>
  <c r="CH66" i="15"/>
  <c r="CE66" i="15"/>
  <c r="CI66" i="15"/>
  <c r="CF66" i="15"/>
  <c r="CJ66" i="15"/>
  <c r="CG69" i="15"/>
  <c r="CK69" i="15"/>
  <c r="CD69" i="15"/>
  <c r="CH69" i="15"/>
  <c r="CE69" i="15"/>
  <c r="CI69" i="15"/>
  <c r="CF69" i="15"/>
  <c r="CJ69" i="15"/>
  <c r="CG74" i="15"/>
  <c r="CK74" i="15"/>
  <c r="CD74" i="15"/>
  <c r="CH74" i="15"/>
  <c r="CE74" i="15"/>
  <c r="CI74" i="15"/>
  <c r="CF74" i="15"/>
  <c r="CJ74" i="15"/>
  <c r="CG102" i="15"/>
  <c r="CD102" i="15"/>
  <c r="CI102" i="15"/>
  <c r="CE102" i="15"/>
  <c r="CJ102" i="15"/>
  <c r="CF102" i="15"/>
  <c r="CK102" i="15"/>
  <c r="CH102" i="15"/>
  <c r="CG94" i="15"/>
  <c r="CK94" i="15"/>
  <c r="CD94" i="15"/>
  <c r="CH94" i="15"/>
  <c r="CE94" i="15"/>
  <c r="CJ94" i="15"/>
  <c r="CF94" i="15"/>
  <c r="CI94" i="15"/>
  <c r="CG84" i="15"/>
  <c r="CK84" i="15"/>
  <c r="CD84" i="15"/>
  <c r="CH84" i="15"/>
  <c r="CE84" i="15"/>
  <c r="CI84" i="15"/>
  <c r="CF84" i="15"/>
  <c r="CJ84" i="15"/>
  <c r="CG67" i="15"/>
  <c r="CK67" i="15"/>
  <c r="CD67" i="15"/>
  <c r="CH67" i="15"/>
  <c r="CE67" i="15"/>
  <c r="CI67" i="15"/>
  <c r="CF67" i="15"/>
  <c r="CJ67" i="15"/>
  <c r="CG76" i="15"/>
  <c r="CK76" i="15"/>
  <c r="CD76" i="15"/>
  <c r="CH76" i="15"/>
  <c r="CE76" i="15"/>
  <c r="CI76" i="15"/>
  <c r="CF76" i="15"/>
  <c r="CJ76" i="15"/>
  <c r="CG83" i="15"/>
  <c r="CK83" i="15"/>
  <c r="CD83" i="15"/>
  <c r="CH83" i="15"/>
  <c r="CE83" i="15"/>
  <c r="CI83" i="15"/>
  <c r="CF83" i="15"/>
  <c r="CJ83" i="15"/>
  <c r="CG96" i="15"/>
  <c r="CK96" i="15"/>
  <c r="CD96" i="15"/>
  <c r="CH96" i="15"/>
  <c r="CJ96" i="15"/>
  <c r="CE96" i="15"/>
  <c r="CF96" i="15"/>
  <c r="CI96" i="15"/>
  <c r="CE103" i="15"/>
  <c r="CI103" i="15"/>
  <c r="CF103" i="15"/>
  <c r="CJ103" i="15"/>
  <c r="CG103" i="15"/>
  <c r="CK103" i="15"/>
  <c r="CD103" i="15"/>
  <c r="CH103" i="15"/>
  <c r="AB42" i="15"/>
  <c r="AC42" i="15"/>
  <c r="AD42" i="15"/>
  <c r="AE42" i="15"/>
  <c r="AA42" i="15"/>
  <c r="K55" i="15"/>
  <c r="J55" i="15"/>
  <c r="I55" i="15"/>
  <c r="H55" i="15"/>
  <c r="G55" i="15"/>
  <c r="K53" i="15"/>
  <c r="J53" i="15"/>
  <c r="I53" i="15"/>
  <c r="H53" i="15"/>
  <c r="G53" i="15"/>
  <c r="K50" i="15"/>
  <c r="J50" i="15"/>
  <c r="I50" i="15"/>
  <c r="H50" i="15"/>
  <c r="G50" i="15"/>
  <c r="K49" i="15"/>
  <c r="J49" i="15"/>
  <c r="I49" i="15"/>
  <c r="H49" i="15"/>
  <c r="G49" i="15"/>
  <c r="K48" i="15"/>
  <c r="J48" i="15"/>
  <c r="I48" i="15"/>
  <c r="H48" i="15"/>
  <c r="G48" i="15"/>
  <c r="K47" i="15"/>
  <c r="J47" i="15"/>
  <c r="I47" i="15"/>
  <c r="H47" i="15"/>
  <c r="G47" i="15"/>
  <c r="K45" i="15"/>
  <c r="J45" i="15"/>
  <c r="I45" i="15"/>
  <c r="H45" i="15"/>
  <c r="G45" i="15"/>
  <c r="K40" i="15"/>
  <c r="J40" i="15"/>
  <c r="I40" i="15"/>
  <c r="H40" i="15"/>
  <c r="G40" i="15"/>
  <c r="K33" i="15"/>
  <c r="J33" i="15"/>
  <c r="I33" i="15"/>
  <c r="H33" i="15"/>
  <c r="G33" i="15"/>
  <c r="K32" i="15"/>
  <c r="J32" i="15"/>
  <c r="I32" i="15"/>
  <c r="H32" i="15"/>
  <c r="G32" i="15"/>
  <c r="K29" i="15"/>
  <c r="J29" i="15"/>
  <c r="I29" i="15"/>
  <c r="H29" i="15"/>
  <c r="G29" i="15"/>
  <c r="K25" i="15"/>
  <c r="J25" i="15"/>
  <c r="I25" i="15"/>
  <c r="H25" i="15"/>
  <c r="G25" i="15"/>
  <c r="K23" i="15"/>
  <c r="J23" i="15"/>
  <c r="I23" i="15"/>
  <c r="H23" i="15"/>
  <c r="G23" i="15"/>
  <c r="K21" i="15"/>
  <c r="J21" i="15"/>
  <c r="I21" i="15"/>
  <c r="H21" i="15"/>
  <c r="G21" i="15"/>
  <c r="K20" i="15"/>
  <c r="J20" i="15"/>
  <c r="I20" i="15"/>
  <c r="H20" i="15"/>
  <c r="G20" i="15"/>
  <c r="K15" i="15"/>
  <c r="J15" i="15"/>
  <c r="I15" i="15"/>
  <c r="H15" i="15"/>
  <c r="G15" i="15"/>
  <c r="K12" i="15"/>
  <c r="J12" i="15"/>
  <c r="I12" i="15"/>
  <c r="H12" i="15"/>
  <c r="G12" i="15"/>
  <c r="K9" i="15"/>
  <c r="J9" i="15"/>
  <c r="I9" i="15"/>
  <c r="H9" i="15"/>
  <c r="G9" i="15"/>
  <c r="P55" i="15"/>
  <c r="O55" i="15"/>
  <c r="N55" i="15"/>
  <c r="M55" i="15"/>
  <c r="L55" i="15"/>
  <c r="P53" i="15"/>
  <c r="O53" i="15"/>
  <c r="N53" i="15"/>
  <c r="M53" i="15"/>
  <c r="L53" i="15"/>
  <c r="P50" i="15"/>
  <c r="O50" i="15"/>
  <c r="N50" i="15"/>
  <c r="M50" i="15"/>
  <c r="L50" i="15"/>
  <c r="P49" i="15"/>
  <c r="O49" i="15"/>
  <c r="N49" i="15"/>
  <c r="M49" i="15"/>
  <c r="L49" i="15"/>
  <c r="P48" i="15"/>
  <c r="O48" i="15"/>
  <c r="N48" i="15"/>
  <c r="M48" i="15"/>
  <c r="L48" i="15"/>
  <c r="P47" i="15"/>
  <c r="O47" i="15"/>
  <c r="N47" i="15"/>
  <c r="M47" i="15"/>
  <c r="L47" i="15"/>
  <c r="P45" i="15"/>
  <c r="O45" i="15"/>
  <c r="N45" i="15"/>
  <c r="M45" i="15"/>
  <c r="L45" i="15"/>
  <c r="P40" i="15"/>
  <c r="O40" i="15"/>
  <c r="N40" i="15"/>
  <c r="M40" i="15"/>
  <c r="L40" i="15"/>
  <c r="P33" i="15"/>
  <c r="O33" i="15"/>
  <c r="N33" i="15"/>
  <c r="M33" i="15"/>
  <c r="L33" i="15"/>
  <c r="P29" i="15"/>
  <c r="O29" i="15"/>
  <c r="N29" i="15"/>
  <c r="M29" i="15"/>
  <c r="L29" i="15"/>
  <c r="P25" i="15"/>
  <c r="O25" i="15"/>
  <c r="N25" i="15"/>
  <c r="M25" i="15"/>
  <c r="L25" i="15"/>
  <c r="P23" i="15"/>
  <c r="O23" i="15"/>
  <c r="N23" i="15"/>
  <c r="M23" i="15"/>
  <c r="L23" i="15"/>
  <c r="P21" i="15"/>
  <c r="O21" i="15"/>
  <c r="N21" i="15"/>
  <c r="M21" i="15"/>
  <c r="L21" i="15"/>
  <c r="P20" i="15"/>
  <c r="O20" i="15"/>
  <c r="N20" i="15"/>
  <c r="M20" i="15"/>
  <c r="L20" i="15"/>
  <c r="P15" i="15"/>
  <c r="O15" i="15"/>
  <c r="N15" i="15"/>
  <c r="M15" i="15"/>
  <c r="L15" i="15"/>
  <c r="U55" i="15"/>
  <c r="T55" i="15"/>
  <c r="S55" i="15"/>
  <c r="R55" i="15"/>
  <c r="Q55" i="15"/>
  <c r="U53" i="15"/>
  <c r="T53" i="15"/>
  <c r="S53" i="15"/>
  <c r="R53" i="15"/>
  <c r="Q53" i="15"/>
  <c r="U50" i="15"/>
  <c r="T50" i="15"/>
  <c r="S50" i="15"/>
  <c r="R50" i="15"/>
  <c r="Q50" i="15"/>
  <c r="U49" i="15"/>
  <c r="T49" i="15"/>
  <c r="S49" i="15"/>
  <c r="R49" i="15"/>
  <c r="Q49" i="15"/>
  <c r="U48" i="15"/>
  <c r="T48" i="15"/>
  <c r="S48" i="15"/>
  <c r="R48" i="15"/>
  <c r="Q48" i="15"/>
  <c r="U47" i="15"/>
  <c r="T47" i="15"/>
  <c r="S47" i="15"/>
  <c r="R47" i="15"/>
  <c r="Q47" i="15"/>
  <c r="U45" i="15"/>
  <c r="T45" i="15"/>
  <c r="S45" i="15"/>
  <c r="R45" i="15"/>
  <c r="Q45" i="15"/>
  <c r="U40" i="15"/>
  <c r="T40" i="15"/>
  <c r="S40" i="15"/>
  <c r="R40" i="15"/>
  <c r="Q40" i="15"/>
  <c r="U33" i="15"/>
  <c r="T33" i="15"/>
  <c r="S33" i="15"/>
  <c r="R33" i="15"/>
  <c r="Q33" i="15"/>
  <c r="U29" i="15"/>
  <c r="T29" i="15"/>
  <c r="S29" i="15"/>
  <c r="R29" i="15"/>
  <c r="Q29" i="15"/>
  <c r="U25" i="15"/>
  <c r="T25" i="15"/>
  <c r="S25" i="15"/>
  <c r="R25" i="15"/>
  <c r="Q25" i="15"/>
  <c r="U23" i="15"/>
  <c r="T23" i="15"/>
  <c r="S23" i="15"/>
  <c r="R23" i="15"/>
  <c r="Q23" i="15"/>
  <c r="U21" i="15"/>
  <c r="T21" i="15"/>
  <c r="S21" i="15"/>
  <c r="R21" i="15"/>
  <c r="Q21" i="15"/>
  <c r="U20" i="15"/>
  <c r="T20" i="15"/>
  <c r="S20" i="15"/>
  <c r="R20" i="15"/>
  <c r="Q20" i="15"/>
  <c r="U18" i="15"/>
  <c r="T18" i="15"/>
  <c r="S18" i="15"/>
  <c r="R18" i="15"/>
  <c r="Q18" i="15"/>
  <c r="U15" i="15"/>
  <c r="T15" i="15"/>
  <c r="S15" i="15"/>
  <c r="R15" i="15"/>
  <c r="Q15" i="15"/>
  <c r="U12" i="15"/>
  <c r="T12" i="15"/>
  <c r="S12" i="15"/>
  <c r="R12" i="15"/>
  <c r="Q12" i="15"/>
  <c r="Z55" i="15"/>
  <c r="Y55" i="15"/>
  <c r="X55" i="15"/>
  <c r="W55" i="15"/>
  <c r="V55" i="15"/>
  <c r="Z53" i="15"/>
  <c r="Y53" i="15"/>
  <c r="X53" i="15"/>
  <c r="W53" i="15"/>
  <c r="V53" i="15"/>
  <c r="Z50" i="15"/>
  <c r="Y50" i="15"/>
  <c r="X50" i="15"/>
  <c r="W50" i="15"/>
  <c r="V50" i="15"/>
  <c r="Z49" i="15"/>
  <c r="Y49" i="15"/>
  <c r="X49" i="15"/>
  <c r="W49" i="15"/>
  <c r="V49" i="15"/>
  <c r="Z48" i="15"/>
  <c r="Y48" i="15"/>
  <c r="X48" i="15"/>
  <c r="W48" i="15"/>
  <c r="V48" i="15"/>
  <c r="Z47" i="15"/>
  <c r="Y47" i="15"/>
  <c r="X47" i="15"/>
  <c r="W47" i="15"/>
  <c r="V47" i="15"/>
  <c r="Z45" i="15"/>
  <c r="Y45" i="15"/>
  <c r="X45" i="15"/>
  <c r="W45" i="15"/>
  <c r="V45" i="15"/>
  <c r="Z40" i="15"/>
  <c r="Y40" i="15"/>
  <c r="X40" i="15"/>
  <c r="W40" i="15"/>
  <c r="V40" i="15"/>
  <c r="Z33" i="15"/>
  <c r="Y33" i="15"/>
  <c r="X33" i="15"/>
  <c r="W33" i="15"/>
  <c r="V33" i="15"/>
  <c r="Z29" i="15"/>
  <c r="Y29" i="15"/>
  <c r="X29" i="15"/>
  <c r="W29" i="15"/>
  <c r="V29" i="15"/>
  <c r="Z25" i="15"/>
  <c r="Y25" i="15"/>
  <c r="X25" i="15"/>
  <c r="W25" i="15"/>
  <c r="V25" i="15"/>
  <c r="Z23" i="15"/>
  <c r="Y23" i="15"/>
  <c r="X23" i="15"/>
  <c r="W23" i="15"/>
  <c r="V23" i="15"/>
  <c r="Z21" i="15"/>
  <c r="Y21" i="15"/>
  <c r="X21" i="15"/>
  <c r="W21" i="15"/>
  <c r="V21" i="15"/>
  <c r="Z20" i="15"/>
  <c r="Y20" i="15"/>
  <c r="X20" i="15"/>
  <c r="W20" i="15"/>
  <c r="V20" i="15"/>
  <c r="Z15" i="15"/>
  <c r="Y15" i="15"/>
  <c r="X15" i="15"/>
  <c r="W15" i="15"/>
  <c r="V15" i="15"/>
  <c r="Z12" i="15"/>
  <c r="Y12" i="15"/>
  <c r="X12" i="15"/>
  <c r="W12" i="15"/>
  <c r="V12" i="15"/>
  <c r="W32" i="15"/>
  <c r="X32" i="15"/>
  <c r="Y32" i="15"/>
  <c r="Z32" i="15"/>
  <c r="V32" i="15"/>
  <c r="Z35" i="15"/>
  <c r="Y35" i="15"/>
  <c r="X35" i="15"/>
  <c r="W35" i="15"/>
  <c r="V35" i="15"/>
  <c r="P18" i="15"/>
  <c r="O18" i="15"/>
  <c r="N18" i="15"/>
  <c r="M18" i="15"/>
  <c r="L18" i="15"/>
  <c r="AE55" i="15"/>
  <c r="AD55" i="15"/>
  <c r="AC55" i="15"/>
  <c r="AB55" i="15"/>
  <c r="AA55" i="15"/>
  <c r="AE53" i="15"/>
  <c r="AD53" i="15"/>
  <c r="AC53" i="15"/>
  <c r="AB53" i="15"/>
  <c r="AA53" i="15"/>
  <c r="AE50" i="15"/>
  <c r="AD50" i="15"/>
  <c r="AC50" i="15"/>
  <c r="AB50" i="15"/>
  <c r="AA50" i="15"/>
  <c r="AE49" i="15"/>
  <c r="AD49" i="15"/>
  <c r="AC49" i="15"/>
  <c r="AB49" i="15"/>
  <c r="AA49" i="15"/>
  <c r="AE48" i="15"/>
  <c r="AD48" i="15"/>
  <c r="AC48" i="15"/>
  <c r="AB48" i="15"/>
  <c r="AA48" i="15"/>
  <c r="AE47" i="15"/>
  <c r="AD47" i="15"/>
  <c r="AC47" i="15"/>
  <c r="AB47" i="15"/>
  <c r="AA47" i="15"/>
  <c r="AE45" i="15"/>
  <c r="AD45" i="15"/>
  <c r="AC45" i="15"/>
  <c r="AB45" i="15"/>
  <c r="AA45" i="15"/>
  <c r="AE40" i="15"/>
  <c r="AD40" i="15"/>
  <c r="AC40" i="15"/>
  <c r="AB40" i="15"/>
  <c r="AA40" i="15"/>
  <c r="AE35" i="15"/>
  <c r="AD35" i="15"/>
  <c r="AC35" i="15"/>
  <c r="AB35" i="15"/>
  <c r="AA35" i="15"/>
  <c r="AE33" i="15"/>
  <c r="AD33" i="15"/>
  <c r="AC33" i="15"/>
  <c r="AB33" i="15"/>
  <c r="AA33" i="15"/>
  <c r="AE32" i="15"/>
  <c r="AD32" i="15"/>
  <c r="AC32" i="15"/>
  <c r="AB32" i="15"/>
  <c r="AA32" i="15"/>
  <c r="AE29" i="15"/>
  <c r="AD29" i="15"/>
  <c r="AC29" i="15"/>
  <c r="AB29" i="15"/>
  <c r="AA29" i="15"/>
  <c r="AE25" i="15"/>
  <c r="AD25" i="15"/>
  <c r="AC25" i="15"/>
  <c r="AB25" i="15"/>
  <c r="AA25" i="15"/>
  <c r="AE23" i="15"/>
  <c r="AD23" i="15"/>
  <c r="AC23" i="15"/>
  <c r="AB23" i="15"/>
  <c r="AA23" i="15"/>
  <c r="AE21" i="15"/>
  <c r="AD21" i="15"/>
  <c r="AC21" i="15"/>
  <c r="AB21" i="15"/>
  <c r="AA21" i="15"/>
  <c r="AE20" i="15"/>
  <c r="AD20" i="15"/>
  <c r="AC20" i="15"/>
  <c r="AB20" i="15"/>
  <c r="AA20" i="15"/>
  <c r="AE15" i="15"/>
  <c r="AD15" i="15"/>
  <c r="AC15" i="15"/>
  <c r="AB15" i="15"/>
  <c r="AA15" i="15"/>
  <c r="AE12" i="15"/>
  <c r="AD12" i="15"/>
  <c r="AC12" i="15"/>
  <c r="AB12" i="15"/>
  <c r="AA12" i="15"/>
  <c r="AE9" i="15"/>
  <c r="AD9" i="15"/>
  <c r="AC9" i="15"/>
  <c r="AB9" i="15"/>
  <c r="AA9" i="15"/>
  <c r="AJ55" i="15"/>
  <c r="AI55" i="15"/>
  <c r="AH55" i="15"/>
  <c r="AG55" i="15"/>
  <c r="AF55" i="15"/>
  <c r="AJ53" i="15"/>
  <c r="AI53" i="15"/>
  <c r="AH53" i="15"/>
  <c r="AG53" i="15"/>
  <c r="AF53" i="15"/>
  <c r="AJ50" i="15"/>
  <c r="AI50" i="15"/>
  <c r="AH50" i="15"/>
  <c r="AG50" i="15"/>
  <c r="AF50" i="15"/>
  <c r="AJ49" i="15"/>
  <c r="AI49" i="15"/>
  <c r="AH49" i="15"/>
  <c r="AG49" i="15"/>
  <c r="AF49" i="15"/>
  <c r="AJ48" i="15"/>
  <c r="AI48" i="15"/>
  <c r="AH48" i="15"/>
  <c r="AG48" i="15"/>
  <c r="AF48" i="15"/>
  <c r="AJ47" i="15"/>
  <c r="AI47" i="15"/>
  <c r="AH47" i="15"/>
  <c r="AG47" i="15"/>
  <c r="AF47" i="15"/>
  <c r="AJ45" i="15"/>
  <c r="AI45" i="15"/>
  <c r="AH45" i="15"/>
  <c r="AG45" i="15"/>
  <c r="AF45" i="15"/>
  <c r="AJ44" i="15"/>
  <c r="AI44" i="15"/>
  <c r="AH44" i="15"/>
  <c r="AG44" i="15"/>
  <c r="AF44" i="15"/>
  <c r="AJ42" i="15"/>
  <c r="AI42" i="15"/>
  <c r="AH42" i="15"/>
  <c r="AG42" i="15"/>
  <c r="AF42" i="15"/>
  <c r="AJ41" i="15"/>
  <c r="AI41" i="15"/>
  <c r="AH41" i="15"/>
  <c r="AG41" i="15"/>
  <c r="AF41" i="15"/>
  <c r="AJ40" i="15"/>
  <c r="AI40" i="15"/>
  <c r="AH40" i="15"/>
  <c r="AG40" i="15"/>
  <c r="AF40" i="15"/>
  <c r="AJ39" i="15"/>
  <c r="AI39" i="15"/>
  <c r="AH39" i="15"/>
  <c r="AG39" i="15"/>
  <c r="AF39" i="15"/>
  <c r="AJ38" i="15"/>
  <c r="AI38" i="15"/>
  <c r="AH38" i="15"/>
  <c r="AG38" i="15"/>
  <c r="AF38" i="15"/>
  <c r="AJ37" i="15"/>
  <c r="AI37" i="15"/>
  <c r="AH37" i="15"/>
  <c r="AG37" i="15"/>
  <c r="AF37" i="15"/>
  <c r="AJ35" i="15"/>
  <c r="AI35" i="15"/>
  <c r="AH35" i="15"/>
  <c r="AG35" i="15"/>
  <c r="AF35" i="15"/>
  <c r="AJ34" i="15"/>
  <c r="AI34" i="15"/>
  <c r="AH34" i="15"/>
  <c r="AG34" i="15"/>
  <c r="AF34" i="15"/>
  <c r="AJ33" i="15"/>
  <c r="AI33" i="15"/>
  <c r="AH33" i="15"/>
  <c r="AG33" i="15"/>
  <c r="AF33" i="15"/>
  <c r="AJ32" i="15"/>
  <c r="AI32" i="15"/>
  <c r="AH32" i="15"/>
  <c r="AG32" i="15"/>
  <c r="AF32" i="15"/>
  <c r="AJ29" i="15"/>
  <c r="AI29" i="15"/>
  <c r="AH29" i="15"/>
  <c r="AG29" i="15"/>
  <c r="AF29" i="15"/>
  <c r="AJ25" i="15"/>
  <c r="AI25" i="15"/>
  <c r="AH25" i="15"/>
  <c r="AG25" i="15"/>
  <c r="AF25" i="15"/>
  <c r="AJ23" i="15"/>
  <c r="AI23" i="15"/>
  <c r="AH23" i="15"/>
  <c r="AG23" i="15"/>
  <c r="AF23" i="15"/>
  <c r="AJ21" i="15"/>
  <c r="AI21" i="15"/>
  <c r="AH21" i="15"/>
  <c r="AG21" i="15"/>
  <c r="AF21" i="15"/>
  <c r="AJ20" i="15"/>
  <c r="AI20" i="15"/>
  <c r="AH20" i="15"/>
  <c r="AG20" i="15"/>
  <c r="AF20" i="15"/>
  <c r="AG15" i="15"/>
  <c r="AH15" i="15"/>
  <c r="AI15" i="15"/>
  <c r="AJ15" i="15"/>
  <c r="AF15" i="15"/>
  <c r="AO55" i="15"/>
  <c r="AN55" i="15"/>
  <c r="AM55" i="15"/>
  <c r="AL55" i="15"/>
  <c r="AK55" i="15"/>
  <c r="AO53" i="15"/>
  <c r="AN53" i="15"/>
  <c r="AM53" i="15"/>
  <c r="AL53" i="15"/>
  <c r="AK53" i="15"/>
  <c r="AO51" i="15"/>
  <c r="AN51" i="15"/>
  <c r="AM51" i="15"/>
  <c r="AL51" i="15"/>
  <c r="AK51" i="15"/>
  <c r="AO50" i="15"/>
  <c r="AN50" i="15"/>
  <c r="AM50" i="15"/>
  <c r="AL50" i="15"/>
  <c r="AK50" i="15"/>
  <c r="AO49" i="15"/>
  <c r="AN49" i="15"/>
  <c r="AM49" i="15"/>
  <c r="AL49" i="15"/>
  <c r="AK49" i="15"/>
  <c r="AO48" i="15"/>
  <c r="AN48" i="15"/>
  <c r="AM48" i="15"/>
  <c r="AL48" i="15"/>
  <c r="AK48" i="15"/>
  <c r="AO47" i="15"/>
  <c r="AN47" i="15"/>
  <c r="AM47" i="15"/>
  <c r="AL47" i="15"/>
  <c r="AK47" i="15"/>
  <c r="AO45" i="15"/>
  <c r="AN45" i="15"/>
  <c r="AM45" i="15"/>
  <c r="AL45" i="15"/>
  <c r="AK45" i="15"/>
  <c r="AO44" i="15"/>
  <c r="AN44" i="15"/>
  <c r="AM44" i="15"/>
  <c r="AL44" i="15"/>
  <c r="AK44" i="15"/>
  <c r="AO42" i="15"/>
  <c r="AN42" i="15"/>
  <c r="AM42" i="15"/>
  <c r="AL42" i="15"/>
  <c r="AK42" i="15"/>
  <c r="AO41" i="15"/>
  <c r="AN41" i="15"/>
  <c r="AM41" i="15"/>
  <c r="AL41" i="15"/>
  <c r="AK41" i="15"/>
  <c r="AO40" i="15"/>
  <c r="AN40" i="15"/>
  <c r="AM40" i="15"/>
  <c r="AL40" i="15"/>
  <c r="AK40" i="15"/>
  <c r="AO39" i="15"/>
  <c r="AN39" i="15"/>
  <c r="AM39" i="15"/>
  <c r="AL39" i="15"/>
  <c r="AK39" i="15"/>
  <c r="AO38" i="15"/>
  <c r="AN38" i="15"/>
  <c r="AM38" i="15"/>
  <c r="AL38" i="15"/>
  <c r="AK38" i="15"/>
  <c r="AO37" i="15"/>
  <c r="AN37" i="15"/>
  <c r="AM37" i="15"/>
  <c r="AL37" i="15"/>
  <c r="AK37" i="15"/>
  <c r="AO35" i="15"/>
  <c r="AN35" i="15"/>
  <c r="AM35" i="15"/>
  <c r="AL35" i="15"/>
  <c r="AK35" i="15"/>
  <c r="AO33" i="15"/>
  <c r="AN33" i="15"/>
  <c r="AM33" i="15"/>
  <c r="AL33" i="15"/>
  <c r="AK33" i="15"/>
  <c r="AO34" i="15"/>
  <c r="AN34" i="15"/>
  <c r="AM34" i="15"/>
  <c r="AL34" i="15"/>
  <c r="AK34" i="15"/>
  <c r="AO32" i="15"/>
  <c r="AN32" i="15"/>
  <c r="AM32" i="15"/>
  <c r="AL32" i="15"/>
  <c r="AK32" i="15"/>
  <c r="AO31" i="15"/>
  <c r="AN31" i="15"/>
  <c r="AM31" i="15"/>
  <c r="AL31" i="15"/>
  <c r="AK31" i="15"/>
  <c r="AO29" i="15"/>
  <c r="AN29" i="15"/>
  <c r="AM29" i="15"/>
  <c r="AL29" i="15"/>
  <c r="AK29" i="15"/>
  <c r="AO27" i="15"/>
  <c r="AN27" i="15"/>
  <c r="AM27" i="15"/>
  <c r="AL27" i="15"/>
  <c r="AK27" i="15"/>
  <c r="AO26" i="15"/>
  <c r="AN26" i="15"/>
  <c r="AM26" i="15"/>
  <c r="AL26" i="15"/>
  <c r="AK26" i="15"/>
  <c r="AO25" i="15"/>
  <c r="AN25" i="15"/>
  <c r="AM25" i="15"/>
  <c r="AL25" i="15"/>
  <c r="AK25" i="15"/>
  <c r="AO24" i="15"/>
  <c r="AN24" i="15"/>
  <c r="AM24" i="15"/>
  <c r="AL24" i="15"/>
  <c r="AK24" i="15"/>
  <c r="AO23" i="15"/>
  <c r="AN23" i="15"/>
  <c r="AM23" i="15"/>
  <c r="AL23" i="15"/>
  <c r="AK23" i="15"/>
  <c r="AO21" i="15"/>
  <c r="AN21" i="15"/>
  <c r="AM21" i="15"/>
  <c r="AL21" i="15"/>
  <c r="AK21" i="15"/>
  <c r="AO20" i="15"/>
  <c r="AN20" i="15"/>
  <c r="AM20" i="15"/>
  <c r="AL20" i="15"/>
  <c r="AK20" i="15"/>
  <c r="AO19" i="15"/>
  <c r="AN19" i="15"/>
  <c r="AM19" i="15"/>
  <c r="AL19" i="15"/>
  <c r="AK19" i="15"/>
  <c r="AO17" i="15"/>
  <c r="AN17" i="15"/>
  <c r="AM17" i="15"/>
  <c r="AL17" i="15"/>
  <c r="AK17" i="15"/>
  <c r="AO15" i="15"/>
  <c r="AN15" i="15"/>
  <c r="AM15" i="15"/>
  <c r="AL15" i="15"/>
  <c r="AK15" i="15"/>
  <c r="AT55" i="15"/>
  <c r="AS55" i="15"/>
  <c r="AR55" i="15"/>
  <c r="AQ55" i="15"/>
  <c r="AP55" i="15"/>
  <c r="AT53" i="15"/>
  <c r="AS53" i="15"/>
  <c r="AR53" i="15"/>
  <c r="AQ53" i="15"/>
  <c r="AP53" i="15"/>
  <c r="AT51" i="15"/>
  <c r="AS51" i="15"/>
  <c r="AR51" i="15"/>
  <c r="AQ51" i="15"/>
  <c r="AP51" i="15"/>
  <c r="AT50" i="15"/>
  <c r="AS50" i="15"/>
  <c r="AR50" i="15"/>
  <c r="AQ50" i="15"/>
  <c r="AP50" i="15"/>
  <c r="AT49" i="15"/>
  <c r="AS49" i="15"/>
  <c r="AR49" i="15"/>
  <c r="AQ49" i="15"/>
  <c r="AP49" i="15"/>
  <c r="AT48" i="15"/>
  <c r="AS48" i="15"/>
  <c r="AR48" i="15"/>
  <c r="AQ48" i="15"/>
  <c r="AP48" i="15"/>
  <c r="AT47" i="15"/>
  <c r="AS47" i="15"/>
  <c r="AR47" i="15"/>
  <c r="AQ47" i="15"/>
  <c r="AP47" i="15"/>
  <c r="AT45" i="15"/>
  <c r="AS45" i="15"/>
  <c r="AR45" i="15"/>
  <c r="AQ45" i="15"/>
  <c r="AP45" i="15"/>
  <c r="AT44" i="15"/>
  <c r="AS44" i="15"/>
  <c r="AR44" i="15"/>
  <c r="AQ44" i="15"/>
  <c r="AP44" i="15"/>
  <c r="AT42" i="15"/>
  <c r="AS42" i="15"/>
  <c r="AR42" i="15"/>
  <c r="AQ42" i="15"/>
  <c r="AP42" i="15"/>
  <c r="AT41" i="15"/>
  <c r="AS41" i="15"/>
  <c r="AR41" i="15"/>
  <c r="AQ41" i="15"/>
  <c r="AP41" i="15"/>
  <c r="AT40" i="15"/>
  <c r="AS40" i="15"/>
  <c r="AR40" i="15"/>
  <c r="AQ40" i="15"/>
  <c r="AP40" i="15"/>
  <c r="AT39" i="15"/>
  <c r="AS39" i="15"/>
  <c r="AR39" i="15"/>
  <c r="AQ39" i="15"/>
  <c r="AP39" i="15"/>
  <c r="AT38" i="15"/>
  <c r="AS38" i="15"/>
  <c r="AR38" i="15"/>
  <c r="AQ38" i="15"/>
  <c r="AP38" i="15"/>
  <c r="AT37" i="15"/>
  <c r="AS37" i="15"/>
  <c r="AR37" i="15"/>
  <c r="AQ37" i="15"/>
  <c r="AP37" i="15"/>
  <c r="AT36" i="15"/>
  <c r="AS36" i="15"/>
  <c r="AR36" i="15"/>
  <c r="AQ36" i="15"/>
  <c r="AP36" i="15"/>
  <c r="AT35" i="15"/>
  <c r="AS35" i="15"/>
  <c r="AR35" i="15"/>
  <c r="AQ35" i="15"/>
  <c r="AP35" i="15"/>
  <c r="AT34" i="15"/>
  <c r="AS34" i="15"/>
  <c r="AR34" i="15"/>
  <c r="AQ34" i="15"/>
  <c r="AP34" i="15"/>
  <c r="AT33" i="15"/>
  <c r="AS33" i="15"/>
  <c r="AR33" i="15"/>
  <c r="AQ33" i="15"/>
  <c r="AP33" i="15"/>
  <c r="AT32" i="15"/>
  <c r="AS32" i="15"/>
  <c r="AR32" i="15"/>
  <c r="AQ32" i="15"/>
  <c r="AP32" i="15"/>
  <c r="AT31" i="15"/>
  <c r="AS31" i="15"/>
  <c r="AR31" i="15"/>
  <c r="AQ31" i="15"/>
  <c r="AP31" i="15"/>
  <c r="AT29" i="15"/>
  <c r="AS29" i="15"/>
  <c r="AR29" i="15"/>
  <c r="AQ29" i="15"/>
  <c r="AP29" i="15"/>
  <c r="AT27" i="15"/>
  <c r="AS27" i="15"/>
  <c r="AR27" i="15"/>
  <c r="AQ27" i="15"/>
  <c r="AP27" i="15"/>
  <c r="AT26" i="15"/>
  <c r="AS26" i="15"/>
  <c r="AR26" i="15"/>
  <c r="AQ26" i="15"/>
  <c r="AP26" i="15"/>
  <c r="AT25" i="15"/>
  <c r="AS25" i="15"/>
  <c r="AR25" i="15"/>
  <c r="AQ25" i="15"/>
  <c r="AP25" i="15"/>
  <c r="AT24" i="15"/>
  <c r="AS24" i="15"/>
  <c r="AR24" i="15"/>
  <c r="AQ24" i="15"/>
  <c r="AP24" i="15"/>
  <c r="AT23" i="15"/>
  <c r="AS23" i="15"/>
  <c r="AR23" i="15"/>
  <c r="AQ23" i="15"/>
  <c r="AP23" i="15"/>
  <c r="AT21" i="15"/>
  <c r="AS21" i="15"/>
  <c r="AR21" i="15"/>
  <c r="AQ21" i="15"/>
  <c r="AP21" i="15"/>
  <c r="AT20" i="15"/>
  <c r="AS20" i="15"/>
  <c r="AR20" i="15"/>
  <c r="AQ20" i="15"/>
  <c r="AP20" i="15"/>
  <c r="AT19" i="15"/>
  <c r="AS19" i="15"/>
  <c r="AR19" i="15"/>
  <c r="AQ19" i="15"/>
  <c r="AP19" i="15"/>
  <c r="AT18" i="15"/>
  <c r="AS18" i="15"/>
  <c r="AR18" i="15"/>
  <c r="AQ18" i="15"/>
  <c r="AP18" i="15"/>
  <c r="AT17" i="15"/>
  <c r="AS17" i="15"/>
  <c r="AR17" i="15"/>
  <c r="AQ17" i="15"/>
  <c r="AP17" i="15"/>
  <c r="AT15" i="15"/>
  <c r="AS15" i="15"/>
  <c r="AR15" i="15"/>
  <c r="AQ15" i="15"/>
  <c r="AP15" i="15"/>
  <c r="AY55" i="15"/>
  <c r="AX55" i="15"/>
  <c r="AW55" i="15"/>
  <c r="AV55" i="15"/>
  <c r="AU55" i="15"/>
  <c r="AY53" i="15"/>
  <c r="AX53" i="15"/>
  <c r="AW53" i="15"/>
  <c r="AV53" i="15"/>
  <c r="AU53" i="15"/>
  <c r="AY51" i="15"/>
  <c r="AX51" i="15"/>
  <c r="AW51" i="15"/>
  <c r="AV51" i="15"/>
  <c r="AU51" i="15"/>
  <c r="AY50" i="15"/>
  <c r="AX50" i="15"/>
  <c r="AW50" i="15"/>
  <c r="AV50" i="15"/>
  <c r="AU50" i="15"/>
  <c r="AY49" i="15"/>
  <c r="AX49" i="15"/>
  <c r="AW49" i="15"/>
  <c r="AV49" i="15"/>
  <c r="AU49" i="15"/>
  <c r="AY48" i="15"/>
  <c r="AX48" i="15"/>
  <c r="AW48" i="15"/>
  <c r="AV48" i="15"/>
  <c r="AU48" i="15"/>
  <c r="AY47" i="15"/>
  <c r="AX47" i="15"/>
  <c r="AW47" i="15"/>
  <c r="AV47" i="15"/>
  <c r="AU47" i="15"/>
  <c r="AY45" i="15"/>
  <c r="AX45" i="15"/>
  <c r="AW45" i="15"/>
  <c r="AV45" i="15"/>
  <c r="AU45" i="15"/>
  <c r="AY44" i="15"/>
  <c r="AX44" i="15"/>
  <c r="AW44" i="15"/>
  <c r="AV44" i="15"/>
  <c r="AU44" i="15"/>
  <c r="AY42" i="15"/>
  <c r="AX42" i="15"/>
  <c r="AW42" i="15"/>
  <c r="AV42" i="15"/>
  <c r="AU42" i="15"/>
  <c r="AY41" i="15"/>
  <c r="AX41" i="15"/>
  <c r="AW41" i="15"/>
  <c r="AV41" i="15"/>
  <c r="AU41" i="15"/>
  <c r="AY40" i="15"/>
  <c r="AX40" i="15"/>
  <c r="AW40" i="15"/>
  <c r="AV40" i="15"/>
  <c r="AU40" i="15"/>
  <c r="AY39" i="15"/>
  <c r="AX39" i="15"/>
  <c r="AW39" i="15"/>
  <c r="AV39" i="15"/>
  <c r="AU39" i="15"/>
  <c r="AY37" i="15"/>
  <c r="AX37" i="15"/>
  <c r="AW37" i="15"/>
  <c r="AV37" i="15"/>
  <c r="AU37" i="15"/>
  <c r="AY36" i="15"/>
  <c r="AX36" i="15"/>
  <c r="AW36" i="15"/>
  <c r="AV36" i="15"/>
  <c r="AU36" i="15"/>
  <c r="AY35" i="15"/>
  <c r="AX35" i="15"/>
  <c r="AW35" i="15"/>
  <c r="AV35" i="15"/>
  <c r="AU35" i="15"/>
  <c r="AY34" i="15"/>
  <c r="AX34" i="15"/>
  <c r="AW34" i="15"/>
  <c r="AV34" i="15"/>
  <c r="AU34" i="15"/>
  <c r="AY33" i="15"/>
  <c r="AX33" i="15"/>
  <c r="AW33" i="15"/>
  <c r="AV33" i="15"/>
  <c r="AU33" i="15"/>
  <c r="AY32" i="15"/>
  <c r="AX32" i="15"/>
  <c r="AW32" i="15"/>
  <c r="AV32" i="15"/>
  <c r="AU32" i="15"/>
  <c r="AY31" i="15"/>
  <c r="AX31" i="15"/>
  <c r="AW31" i="15"/>
  <c r="AV31" i="15"/>
  <c r="AU31" i="15"/>
  <c r="AY29" i="15"/>
  <c r="AX29" i="15"/>
  <c r="AW29" i="15"/>
  <c r="AV29" i="15"/>
  <c r="AU29" i="15"/>
  <c r="AY27" i="15"/>
  <c r="AX27" i="15"/>
  <c r="AW27" i="15"/>
  <c r="AV27" i="15"/>
  <c r="AU27" i="15"/>
  <c r="AY25" i="15"/>
  <c r="AX25" i="15"/>
  <c r="AW25" i="15"/>
  <c r="AV25" i="15"/>
  <c r="AU25" i="15"/>
  <c r="AY24" i="15"/>
  <c r="AX24" i="15"/>
  <c r="AW24" i="15"/>
  <c r="AV24" i="15"/>
  <c r="AU24" i="15"/>
  <c r="AY23" i="15"/>
  <c r="AX23" i="15"/>
  <c r="AW23" i="15"/>
  <c r="AV23" i="15"/>
  <c r="AU23" i="15"/>
  <c r="AY21" i="15"/>
  <c r="AX21" i="15"/>
  <c r="AW21" i="15"/>
  <c r="AV21" i="15"/>
  <c r="AU21" i="15"/>
  <c r="AY20" i="15"/>
  <c r="AX20" i="15"/>
  <c r="AW20" i="15"/>
  <c r="AV20" i="15"/>
  <c r="AU20" i="15"/>
  <c r="AY19" i="15"/>
  <c r="AX19" i="15"/>
  <c r="AW19" i="15"/>
  <c r="AV19" i="15"/>
  <c r="AU19" i="15"/>
  <c r="AY18" i="15"/>
  <c r="AX18" i="15"/>
  <c r="AW18" i="15"/>
  <c r="AV18" i="15"/>
  <c r="AU18" i="15"/>
  <c r="AY17" i="15"/>
  <c r="AX17" i="15"/>
  <c r="AW17" i="15"/>
  <c r="AV17" i="15"/>
  <c r="AU17" i="15"/>
  <c r="AY15" i="15"/>
  <c r="AX15" i="15"/>
  <c r="AW15" i="15"/>
  <c r="AV15" i="15"/>
  <c r="AU15" i="15"/>
  <c r="BD55" i="15"/>
  <c r="BC55" i="15"/>
  <c r="BB55" i="15"/>
  <c r="BA55" i="15"/>
  <c r="AZ55" i="15"/>
  <c r="BD53" i="15"/>
  <c r="BC53" i="15"/>
  <c r="BB53" i="15"/>
  <c r="BA53" i="15"/>
  <c r="AZ53" i="15"/>
  <c r="BD51" i="15"/>
  <c r="BC51" i="15"/>
  <c r="BB51" i="15"/>
  <c r="BA51" i="15"/>
  <c r="AZ51" i="15"/>
  <c r="BD50" i="15"/>
  <c r="BC50" i="15"/>
  <c r="BB50" i="15"/>
  <c r="BA50" i="15"/>
  <c r="AZ50" i="15"/>
  <c r="BD49" i="15"/>
  <c r="BC49" i="15"/>
  <c r="BB49" i="15"/>
  <c r="BA49" i="15"/>
  <c r="AZ49" i="15"/>
  <c r="BD48" i="15"/>
  <c r="BC48" i="15"/>
  <c r="BB48" i="15"/>
  <c r="BA48" i="15"/>
  <c r="AZ48" i="15"/>
  <c r="BD47" i="15"/>
  <c r="BC47" i="15"/>
  <c r="BB47" i="15"/>
  <c r="BA47" i="15"/>
  <c r="AZ47" i="15"/>
  <c r="BD45" i="15"/>
  <c r="BC45" i="15"/>
  <c r="BB45" i="15"/>
  <c r="BA45" i="15"/>
  <c r="AZ45" i="15"/>
  <c r="BD44" i="15"/>
  <c r="BC44" i="15"/>
  <c r="BB44" i="15"/>
  <c r="BA44" i="15"/>
  <c r="AZ44" i="15"/>
  <c r="BD42" i="15"/>
  <c r="BC42" i="15"/>
  <c r="BB42" i="15"/>
  <c r="BA42" i="15"/>
  <c r="AZ42" i="15"/>
  <c r="BD41" i="15"/>
  <c r="BC41" i="15"/>
  <c r="BB41" i="15"/>
  <c r="BA41" i="15"/>
  <c r="AZ41" i="15"/>
  <c r="BD40" i="15"/>
  <c r="BC40" i="15"/>
  <c r="BB40" i="15"/>
  <c r="BA40" i="15"/>
  <c r="AZ40" i="15"/>
  <c r="BD39" i="15"/>
  <c r="BC39" i="15"/>
  <c r="BB39" i="15"/>
  <c r="BA39" i="15"/>
  <c r="AZ39" i="15"/>
  <c r="BD37" i="15"/>
  <c r="BC37" i="15"/>
  <c r="BB37" i="15"/>
  <c r="BA37" i="15"/>
  <c r="AZ37" i="15"/>
  <c r="BD36" i="15"/>
  <c r="BC36" i="15"/>
  <c r="BB36" i="15"/>
  <c r="BA36" i="15"/>
  <c r="AZ36" i="15"/>
  <c r="BD35" i="15"/>
  <c r="BC35" i="15"/>
  <c r="BB35" i="15"/>
  <c r="BA35" i="15"/>
  <c r="AZ35" i="15"/>
  <c r="BD34" i="15"/>
  <c r="BC34" i="15"/>
  <c r="BB34" i="15"/>
  <c r="BA34" i="15"/>
  <c r="AZ34" i="15"/>
  <c r="BD33" i="15"/>
  <c r="BC33" i="15"/>
  <c r="BB33" i="15"/>
  <c r="BA33" i="15"/>
  <c r="AZ33" i="15"/>
  <c r="BD32" i="15"/>
  <c r="BC32" i="15"/>
  <c r="BB32" i="15"/>
  <c r="BA32" i="15"/>
  <c r="AZ32" i="15"/>
  <c r="BD29" i="15"/>
  <c r="BC29" i="15"/>
  <c r="BB29" i="15"/>
  <c r="BA29" i="15"/>
  <c r="AZ29" i="15"/>
  <c r="BD27" i="15"/>
  <c r="BC27" i="15"/>
  <c r="BB27" i="15"/>
  <c r="BA27" i="15"/>
  <c r="AZ27" i="15"/>
  <c r="BD25" i="15"/>
  <c r="BC25" i="15"/>
  <c r="BB25" i="15"/>
  <c r="BA25" i="15"/>
  <c r="AZ25" i="15"/>
  <c r="BD24" i="15"/>
  <c r="BC24" i="15"/>
  <c r="BB24" i="15"/>
  <c r="BA24" i="15"/>
  <c r="AZ24" i="15"/>
  <c r="BD23" i="15"/>
  <c r="BC23" i="15"/>
  <c r="BB23" i="15"/>
  <c r="BA23" i="15"/>
  <c r="AZ23" i="15"/>
  <c r="BD21" i="15"/>
  <c r="BC21" i="15"/>
  <c r="BB21" i="15"/>
  <c r="BA21" i="15"/>
  <c r="AZ21" i="15"/>
  <c r="BD20" i="15"/>
  <c r="BC20" i="15"/>
  <c r="BB20" i="15"/>
  <c r="BA20" i="15"/>
  <c r="AZ20" i="15"/>
  <c r="BD19" i="15"/>
  <c r="BC19" i="15"/>
  <c r="BB19" i="15"/>
  <c r="BA19" i="15"/>
  <c r="AZ19" i="15"/>
  <c r="BD18" i="15"/>
  <c r="BC18" i="15"/>
  <c r="BB18" i="15"/>
  <c r="BA18" i="15"/>
  <c r="AZ18" i="15"/>
  <c r="BD17" i="15"/>
  <c r="BC17" i="15"/>
  <c r="BB17" i="15"/>
  <c r="BA17" i="15"/>
  <c r="AZ17" i="15"/>
  <c r="BD15" i="15"/>
  <c r="BC15" i="15"/>
  <c r="BB15" i="15"/>
  <c r="BA15" i="15"/>
  <c r="AZ15" i="15"/>
  <c r="BI55" i="15"/>
  <c r="BH55" i="15"/>
  <c r="BG55" i="15"/>
  <c r="BF55" i="15"/>
  <c r="BE55" i="15"/>
  <c r="BI53" i="15"/>
  <c r="BH53" i="15"/>
  <c r="BG53" i="15"/>
  <c r="BF53" i="15"/>
  <c r="BE53" i="15"/>
  <c r="BI51" i="15"/>
  <c r="BH51" i="15"/>
  <c r="BG51" i="15"/>
  <c r="BF51" i="15"/>
  <c r="BE51" i="15"/>
  <c r="BI50" i="15"/>
  <c r="BH50" i="15"/>
  <c r="BG50" i="15"/>
  <c r="BF50" i="15"/>
  <c r="BE50" i="15"/>
  <c r="BI49" i="15"/>
  <c r="BH49" i="15"/>
  <c r="BG49" i="15"/>
  <c r="BF49" i="15"/>
  <c r="BE49" i="15"/>
  <c r="BI48" i="15"/>
  <c r="BH48" i="15"/>
  <c r="BG48" i="15"/>
  <c r="BF48" i="15"/>
  <c r="BE48" i="15"/>
  <c r="BI47" i="15"/>
  <c r="BH47" i="15"/>
  <c r="BG47" i="15"/>
  <c r="BF47" i="15"/>
  <c r="BE47" i="15"/>
  <c r="BI45" i="15"/>
  <c r="BH45" i="15"/>
  <c r="BG45" i="15"/>
  <c r="BF45" i="15"/>
  <c r="BE45" i="15"/>
  <c r="BI44" i="15"/>
  <c r="BH44" i="15"/>
  <c r="BG44" i="15"/>
  <c r="BF44" i="15"/>
  <c r="BE44" i="15"/>
  <c r="BI42" i="15"/>
  <c r="BH42" i="15"/>
  <c r="BG42" i="15"/>
  <c r="BF42" i="15"/>
  <c r="BE42" i="15"/>
  <c r="BI41" i="15"/>
  <c r="BH41" i="15"/>
  <c r="BG41" i="15"/>
  <c r="BF41" i="15"/>
  <c r="BE41" i="15"/>
  <c r="BI40" i="15"/>
  <c r="BH40" i="15"/>
  <c r="BG40" i="15"/>
  <c r="BF40" i="15"/>
  <c r="BE40" i="15"/>
  <c r="BI39" i="15"/>
  <c r="BH39" i="15"/>
  <c r="BG39" i="15"/>
  <c r="BF39" i="15"/>
  <c r="BE39" i="15"/>
  <c r="BI37" i="15"/>
  <c r="BH37" i="15"/>
  <c r="BG37" i="15"/>
  <c r="BF37" i="15"/>
  <c r="BE37" i="15"/>
  <c r="BI36" i="15"/>
  <c r="BH36" i="15"/>
  <c r="BG36" i="15"/>
  <c r="BF36" i="15"/>
  <c r="BE36" i="15"/>
  <c r="BI35" i="15"/>
  <c r="BH35" i="15"/>
  <c r="BG35" i="15"/>
  <c r="BF35" i="15"/>
  <c r="BE35" i="15"/>
  <c r="BI34" i="15"/>
  <c r="BH34" i="15"/>
  <c r="BG34" i="15"/>
  <c r="BF34" i="15"/>
  <c r="BE34" i="15"/>
  <c r="BI33" i="15"/>
  <c r="BH33" i="15"/>
  <c r="BG33" i="15"/>
  <c r="BF33" i="15"/>
  <c r="BE33" i="15"/>
  <c r="BI32" i="15"/>
  <c r="BH32" i="15"/>
  <c r="BG32" i="15"/>
  <c r="BF32" i="15"/>
  <c r="BE32" i="15"/>
  <c r="BI29" i="15"/>
  <c r="BH29" i="15"/>
  <c r="BG29" i="15"/>
  <c r="BF29" i="15"/>
  <c r="BE29" i="15"/>
  <c r="BI27" i="15"/>
  <c r="BH27" i="15"/>
  <c r="BG27" i="15"/>
  <c r="BF27" i="15"/>
  <c r="BE27" i="15"/>
  <c r="BI25" i="15"/>
  <c r="BH25" i="15"/>
  <c r="BG25" i="15"/>
  <c r="BF25" i="15"/>
  <c r="BE25" i="15"/>
  <c r="BI24" i="15"/>
  <c r="BH24" i="15"/>
  <c r="BG24" i="15"/>
  <c r="BF24" i="15"/>
  <c r="BE24" i="15"/>
  <c r="BI23" i="15"/>
  <c r="BH23" i="15"/>
  <c r="BG23" i="15"/>
  <c r="BF23" i="15"/>
  <c r="BE23" i="15"/>
  <c r="BI21" i="15"/>
  <c r="BH21" i="15"/>
  <c r="BG21" i="15"/>
  <c r="BF21" i="15"/>
  <c r="BE21" i="15"/>
  <c r="BI20" i="15"/>
  <c r="BH20" i="15"/>
  <c r="BG20" i="15"/>
  <c r="BF20" i="15"/>
  <c r="BE20" i="15"/>
  <c r="BI19" i="15"/>
  <c r="BH19" i="15"/>
  <c r="BG19" i="15"/>
  <c r="BF19" i="15"/>
  <c r="BE19" i="15"/>
  <c r="BI18" i="15"/>
  <c r="BH18" i="15"/>
  <c r="BG18" i="15"/>
  <c r="BF18" i="15"/>
  <c r="BE18" i="15"/>
  <c r="BI17" i="15"/>
  <c r="BH17" i="15"/>
  <c r="BG17" i="15"/>
  <c r="BF17" i="15"/>
  <c r="BE17" i="15"/>
  <c r="BI15" i="15"/>
  <c r="BH15" i="15"/>
  <c r="BG15" i="15"/>
  <c r="BF15" i="15"/>
  <c r="BE15" i="15"/>
  <c r="BN53" i="15"/>
  <c r="BM53" i="15"/>
  <c r="BL53" i="15"/>
  <c r="BK53" i="15"/>
  <c r="BJ53" i="15"/>
  <c r="BN54" i="15"/>
  <c r="BM54" i="15"/>
  <c r="BL54" i="15"/>
  <c r="BK54" i="15"/>
  <c r="BJ54" i="15"/>
  <c r="BN55" i="15"/>
  <c r="BM55" i="15"/>
  <c r="BL55" i="15"/>
  <c r="BK55" i="15"/>
  <c r="BJ55" i="15"/>
  <c r="BN52" i="15"/>
  <c r="BM52" i="15"/>
  <c r="BL52" i="15"/>
  <c r="BK52" i="15"/>
  <c r="BJ52" i="15"/>
  <c r="BN51" i="15"/>
  <c r="BM51" i="15"/>
  <c r="BL51" i="15"/>
  <c r="BK51" i="15"/>
  <c r="BJ51" i="15"/>
  <c r="BN50" i="15"/>
  <c r="BM50" i="15"/>
  <c r="BL50" i="15"/>
  <c r="BK50" i="15"/>
  <c r="BJ50" i="15"/>
  <c r="BN49" i="15"/>
  <c r="BM49" i="15"/>
  <c r="BL49" i="15"/>
  <c r="BK49" i="15"/>
  <c r="BJ49" i="15"/>
  <c r="BN48" i="15"/>
  <c r="BM48" i="15"/>
  <c r="BL48" i="15"/>
  <c r="BK48" i="15"/>
  <c r="BJ48" i="15"/>
  <c r="BN47" i="15"/>
  <c r="BM47" i="15"/>
  <c r="BL47" i="15"/>
  <c r="BK47" i="15"/>
  <c r="BJ47" i="15"/>
  <c r="BN45" i="15"/>
  <c r="BM45" i="15"/>
  <c r="BL45" i="15"/>
  <c r="BK45" i="15"/>
  <c r="BJ45" i="15"/>
  <c r="BN44" i="15"/>
  <c r="BM44" i="15"/>
  <c r="BL44" i="15"/>
  <c r="BK44" i="15"/>
  <c r="BJ44" i="15"/>
  <c r="BN42" i="15"/>
  <c r="BM42" i="15"/>
  <c r="BL42" i="15"/>
  <c r="BK42" i="15"/>
  <c r="BJ42" i="15"/>
  <c r="BN41" i="15"/>
  <c r="BM41" i="15"/>
  <c r="BL41" i="15"/>
  <c r="BK41" i="15"/>
  <c r="BJ41" i="15"/>
  <c r="BN40" i="15"/>
  <c r="BM40" i="15"/>
  <c r="BL40" i="15"/>
  <c r="BK40" i="15"/>
  <c r="BJ40" i="15"/>
  <c r="BN39" i="15"/>
  <c r="BM39" i="15"/>
  <c r="BL39" i="15"/>
  <c r="BK39" i="15"/>
  <c r="BJ39" i="15"/>
  <c r="BN38" i="15"/>
  <c r="BM38" i="15"/>
  <c r="BL38" i="15"/>
  <c r="BK38" i="15"/>
  <c r="BJ38" i="15"/>
  <c r="BN36" i="15"/>
  <c r="BM36" i="15"/>
  <c r="BL36" i="15"/>
  <c r="BK36" i="15"/>
  <c r="BJ36" i="15"/>
  <c r="BN35" i="15"/>
  <c r="BM35" i="15"/>
  <c r="BL35" i="15"/>
  <c r="BK35" i="15"/>
  <c r="BJ35" i="15"/>
  <c r="BN34" i="15"/>
  <c r="BM34" i="15"/>
  <c r="BL34" i="15"/>
  <c r="BK34" i="15"/>
  <c r="BJ34" i="15"/>
  <c r="BN33" i="15"/>
  <c r="BM33" i="15"/>
  <c r="BL33" i="15"/>
  <c r="BK33" i="15"/>
  <c r="BJ33" i="15"/>
  <c r="BN32" i="15"/>
  <c r="BM32" i="15"/>
  <c r="BL32" i="15"/>
  <c r="BK32" i="15"/>
  <c r="BJ32" i="15"/>
  <c r="BN29" i="15"/>
  <c r="BM29" i="15"/>
  <c r="BL29" i="15"/>
  <c r="BK29" i="15"/>
  <c r="BJ29" i="15"/>
  <c r="BN28" i="15"/>
  <c r="BM28" i="15"/>
  <c r="BL28" i="15"/>
  <c r="BK28" i="15"/>
  <c r="BJ28" i="15"/>
  <c r="BN27" i="15"/>
  <c r="BM27" i="15"/>
  <c r="BL27" i="15"/>
  <c r="BK27" i="15"/>
  <c r="BJ27" i="15"/>
  <c r="BN25" i="15"/>
  <c r="BM25" i="15"/>
  <c r="BL25" i="15"/>
  <c r="BK25" i="15"/>
  <c r="BJ25" i="15"/>
  <c r="BN24" i="15"/>
  <c r="BM24" i="15"/>
  <c r="BL24" i="15"/>
  <c r="BK24" i="15"/>
  <c r="BJ24" i="15"/>
  <c r="BN23" i="15"/>
  <c r="BM23" i="15"/>
  <c r="BL23" i="15"/>
  <c r="BK23" i="15"/>
  <c r="BJ23" i="15"/>
  <c r="BN21" i="15"/>
  <c r="BM21" i="15"/>
  <c r="BL21" i="15"/>
  <c r="BK21" i="15"/>
  <c r="BJ21" i="15"/>
  <c r="BN20" i="15"/>
  <c r="BM20" i="15"/>
  <c r="BL20" i="15"/>
  <c r="BK20" i="15"/>
  <c r="BJ20" i="15"/>
  <c r="BN19" i="15"/>
  <c r="BM19" i="15"/>
  <c r="BL19" i="15"/>
  <c r="BK19" i="15"/>
  <c r="BJ19" i="15"/>
  <c r="BN18" i="15"/>
  <c r="BM18" i="15"/>
  <c r="BL18" i="15"/>
  <c r="BK18" i="15"/>
  <c r="BJ18" i="15"/>
  <c r="BN17" i="15"/>
  <c r="BM17" i="15"/>
  <c r="BL17" i="15"/>
  <c r="BK17" i="15"/>
  <c r="BJ17" i="15"/>
  <c r="BN16" i="15"/>
  <c r="BM16" i="15"/>
  <c r="BL16" i="15"/>
  <c r="BK16" i="15"/>
  <c r="BJ16" i="15"/>
  <c r="BN15" i="15"/>
  <c r="BM15" i="15"/>
  <c r="BL15" i="15"/>
  <c r="BK15" i="15"/>
  <c r="BJ15" i="15"/>
  <c r="BS55" i="15"/>
  <c r="BR55" i="15"/>
  <c r="BQ55" i="15"/>
  <c r="BP55" i="15"/>
  <c r="BO55" i="15"/>
  <c r="BS54" i="15"/>
  <c r="BR54" i="15"/>
  <c r="BQ54" i="15"/>
  <c r="BP54" i="15"/>
  <c r="BO54" i="15"/>
  <c r="BS53" i="15"/>
  <c r="BR53" i="15"/>
  <c r="BQ53" i="15"/>
  <c r="BP53" i="15"/>
  <c r="BO53" i="15"/>
  <c r="BS52" i="15"/>
  <c r="BR52" i="15"/>
  <c r="BQ52" i="15"/>
  <c r="BP52" i="15"/>
  <c r="BO52" i="15"/>
  <c r="BS51" i="15"/>
  <c r="BR51" i="15"/>
  <c r="BQ51" i="15"/>
  <c r="BP51" i="15"/>
  <c r="BO51" i="15"/>
  <c r="BS50" i="15"/>
  <c r="BR50" i="15"/>
  <c r="BQ50" i="15"/>
  <c r="BP50" i="15"/>
  <c r="BO50" i="15"/>
  <c r="BS49" i="15"/>
  <c r="BR49" i="15"/>
  <c r="BQ49" i="15"/>
  <c r="BP49" i="15"/>
  <c r="BO49" i="15"/>
  <c r="BS48" i="15"/>
  <c r="BR48" i="15"/>
  <c r="BQ48" i="15"/>
  <c r="BP48" i="15"/>
  <c r="BO48" i="15"/>
  <c r="BS47" i="15"/>
  <c r="BR47" i="15"/>
  <c r="BQ47" i="15"/>
  <c r="BP47" i="15"/>
  <c r="BO47" i="15"/>
  <c r="BS45" i="15"/>
  <c r="BR45" i="15"/>
  <c r="BQ45" i="15"/>
  <c r="BP45" i="15"/>
  <c r="BO45" i="15"/>
  <c r="BS44" i="15"/>
  <c r="BR44" i="15"/>
  <c r="BQ44" i="15"/>
  <c r="BP44" i="15"/>
  <c r="BO44" i="15"/>
  <c r="BS42" i="15"/>
  <c r="BR42" i="15"/>
  <c r="BQ42" i="15"/>
  <c r="BP42" i="15"/>
  <c r="BO42" i="15"/>
  <c r="BS41" i="15"/>
  <c r="BR41" i="15"/>
  <c r="BQ41" i="15"/>
  <c r="BP41" i="15"/>
  <c r="BO41" i="15"/>
  <c r="BS40" i="15"/>
  <c r="BR40" i="15"/>
  <c r="BQ40" i="15"/>
  <c r="BP40" i="15"/>
  <c r="BO40" i="15"/>
  <c r="BS39" i="15"/>
  <c r="BR39" i="15"/>
  <c r="BQ39" i="15"/>
  <c r="BP39" i="15"/>
  <c r="BO39" i="15"/>
  <c r="BS38" i="15"/>
  <c r="BR38" i="15"/>
  <c r="BQ38" i="15"/>
  <c r="BP38" i="15"/>
  <c r="BO38" i="15"/>
  <c r="BS36" i="15"/>
  <c r="BR36" i="15"/>
  <c r="BQ36" i="15"/>
  <c r="BP36" i="15"/>
  <c r="BO36" i="15"/>
  <c r="BS35" i="15"/>
  <c r="BR35" i="15"/>
  <c r="BQ35" i="15"/>
  <c r="BP35" i="15"/>
  <c r="BO35" i="15"/>
  <c r="BS34" i="15"/>
  <c r="BR34" i="15"/>
  <c r="BQ34" i="15"/>
  <c r="BP34" i="15"/>
  <c r="BO34" i="15"/>
  <c r="BS33" i="15"/>
  <c r="BR33" i="15"/>
  <c r="BQ33" i="15"/>
  <c r="BP33" i="15"/>
  <c r="BO33" i="15"/>
  <c r="BS32" i="15"/>
  <c r="BR32" i="15"/>
  <c r="BQ32" i="15"/>
  <c r="BP32" i="15"/>
  <c r="BO32" i="15"/>
  <c r="BS29" i="15"/>
  <c r="BR29" i="15"/>
  <c r="BQ29" i="15"/>
  <c r="BP29" i="15"/>
  <c r="BO29" i="15"/>
  <c r="BS27" i="15"/>
  <c r="BR27" i="15"/>
  <c r="BQ27" i="15"/>
  <c r="BP27" i="15"/>
  <c r="BO27" i="15"/>
  <c r="BS25" i="15"/>
  <c r="BR25" i="15"/>
  <c r="BQ25" i="15"/>
  <c r="BP25" i="15"/>
  <c r="BO25" i="15"/>
  <c r="BS24" i="15"/>
  <c r="BR24" i="15"/>
  <c r="BQ24" i="15"/>
  <c r="BP24" i="15"/>
  <c r="BO24" i="15"/>
  <c r="BS23" i="15"/>
  <c r="BR23" i="15"/>
  <c r="BQ23" i="15"/>
  <c r="BP23" i="15"/>
  <c r="BO23" i="15"/>
  <c r="BO17" i="15"/>
  <c r="BP17" i="15"/>
  <c r="BQ17" i="15"/>
  <c r="BR17" i="15"/>
  <c r="BS17" i="15"/>
  <c r="BO18" i="15"/>
  <c r="BP18" i="15"/>
  <c r="BQ18" i="15"/>
  <c r="BR18" i="15"/>
  <c r="BS18" i="15"/>
  <c r="BO19" i="15"/>
  <c r="BP19" i="15"/>
  <c r="BQ19" i="15"/>
  <c r="BR19" i="15"/>
  <c r="BS19" i="15"/>
  <c r="BO20" i="15"/>
  <c r="BP20" i="15"/>
  <c r="BQ20" i="15"/>
  <c r="BR20" i="15"/>
  <c r="BS20" i="15"/>
  <c r="BO21" i="15"/>
  <c r="BP21" i="15"/>
  <c r="BQ21" i="15"/>
  <c r="BR21" i="15"/>
  <c r="BS21" i="15"/>
  <c r="BX55" i="15"/>
  <c r="BW55" i="15"/>
  <c r="BV55" i="15"/>
  <c r="BU55" i="15"/>
  <c r="BT55" i="15"/>
  <c r="BX54" i="15"/>
  <c r="BW54" i="15"/>
  <c r="BV54" i="15"/>
  <c r="BU54" i="15"/>
  <c r="BT54" i="15"/>
  <c r="BX53" i="15"/>
  <c r="BW53" i="15"/>
  <c r="BV53" i="15"/>
  <c r="BU53" i="15"/>
  <c r="BT53" i="15"/>
  <c r="BX52" i="15"/>
  <c r="BW52" i="15"/>
  <c r="BV52" i="15"/>
  <c r="BU52" i="15"/>
  <c r="BT52" i="15"/>
  <c r="BX51" i="15"/>
  <c r="BW51" i="15"/>
  <c r="BV51" i="15"/>
  <c r="BU51" i="15"/>
  <c r="BT51" i="15"/>
  <c r="BX49" i="15"/>
  <c r="BW49" i="15"/>
  <c r="BV49" i="15"/>
  <c r="BU49" i="15"/>
  <c r="BT49" i="15"/>
  <c r="BX48" i="15"/>
  <c r="BW48" i="15"/>
  <c r="BV48" i="15"/>
  <c r="BU48" i="15"/>
  <c r="BT48" i="15"/>
  <c r="BX47" i="15"/>
  <c r="BW47" i="15"/>
  <c r="BV47" i="15"/>
  <c r="BU47" i="15"/>
  <c r="BT47" i="15"/>
  <c r="BX44" i="15"/>
  <c r="BW44" i="15"/>
  <c r="BV44" i="15"/>
  <c r="BU44" i="15"/>
  <c r="BT44" i="15"/>
  <c r="BX42" i="15"/>
  <c r="BW42" i="15"/>
  <c r="BV42" i="15"/>
  <c r="BU42" i="15"/>
  <c r="BT42" i="15"/>
  <c r="BX41" i="15"/>
  <c r="BW41" i="15"/>
  <c r="BV41" i="15"/>
  <c r="BU41" i="15"/>
  <c r="BT41" i="15"/>
  <c r="BX40" i="15"/>
  <c r="BW40" i="15"/>
  <c r="BV40" i="15"/>
  <c r="BU40" i="15"/>
  <c r="BT40" i="15"/>
  <c r="BX39" i="15"/>
  <c r="BW39" i="15"/>
  <c r="BV39" i="15"/>
  <c r="BU39" i="15"/>
  <c r="BT39" i="15"/>
  <c r="BT34" i="15"/>
  <c r="BU34" i="15"/>
  <c r="BV34" i="15"/>
  <c r="BW34" i="15"/>
  <c r="BX34" i="15"/>
  <c r="BT35" i="15"/>
  <c r="BU35" i="15"/>
  <c r="BV35" i="15"/>
  <c r="BW35" i="15"/>
  <c r="BX35" i="15"/>
  <c r="BT36" i="15"/>
  <c r="BU36" i="15"/>
  <c r="BV36" i="15"/>
  <c r="BW36" i="15"/>
  <c r="BX36" i="15"/>
  <c r="BU33" i="15"/>
  <c r="BV33" i="15"/>
  <c r="BW33" i="15"/>
  <c r="BX33" i="15"/>
  <c r="BT33" i="15"/>
  <c r="AU54" i="15"/>
  <c r="AY54" i="15"/>
  <c r="AX54" i="15"/>
  <c r="AW54" i="15"/>
  <c r="AV54" i="15"/>
  <c r="BI54" i="15"/>
  <c r="BH54" i="15"/>
  <c r="BG54" i="15"/>
  <c r="BF54" i="15"/>
  <c r="BE54" i="15"/>
  <c r="BF52" i="15"/>
  <c r="BG52" i="15"/>
  <c r="BH52" i="15"/>
  <c r="BI52" i="15"/>
  <c r="BE52" i="15"/>
  <c r="AG51" i="15"/>
  <c r="AH51" i="15"/>
  <c r="AI51" i="15"/>
  <c r="AJ51" i="15"/>
  <c r="AF51" i="15"/>
  <c r="AG31" i="15"/>
  <c r="AH31" i="15"/>
  <c r="AI31" i="15"/>
  <c r="AJ31" i="15"/>
  <c r="AF31" i="15"/>
  <c r="AK36" i="15"/>
  <c r="AL36" i="15"/>
  <c r="AM36" i="15"/>
  <c r="AN36" i="15"/>
  <c r="AO36" i="15"/>
  <c r="BU26" i="15"/>
  <c r="BV26" i="15"/>
  <c r="BW26" i="15"/>
  <c r="BX26" i="15"/>
  <c r="BT26" i="15"/>
  <c r="BU28" i="15"/>
  <c r="BV28" i="15"/>
  <c r="BW28" i="15"/>
  <c r="BX28" i="15"/>
  <c r="BT28" i="15"/>
  <c r="BT27" i="15"/>
  <c r="BU27" i="15"/>
  <c r="BV27" i="15"/>
  <c r="BW27" i="15"/>
  <c r="BX27" i="15"/>
  <c r="AG26" i="15"/>
  <c r="AH26" i="15"/>
  <c r="AI26" i="15"/>
  <c r="AJ26" i="15"/>
  <c r="AG27" i="15"/>
  <c r="AH27" i="15"/>
  <c r="AI27" i="15"/>
  <c r="AJ27" i="15"/>
  <c r="AF27" i="15"/>
  <c r="AF26" i="15"/>
  <c r="AG24" i="15"/>
  <c r="AH24" i="15"/>
  <c r="AI24" i="15"/>
  <c r="AJ24" i="15"/>
  <c r="BT24" i="15"/>
  <c r="BU24" i="15"/>
  <c r="BV24" i="15"/>
  <c r="BW24" i="15"/>
  <c r="BX24" i="15"/>
  <c r="AF24" i="15"/>
  <c r="BU22" i="15"/>
  <c r="BV22" i="15"/>
  <c r="BW22" i="15"/>
  <c r="BX22" i="15"/>
  <c r="BT22" i="15"/>
  <c r="BP22" i="15"/>
  <c r="BQ22" i="15"/>
  <c r="BR22" i="15"/>
  <c r="BS22" i="15"/>
  <c r="BO22" i="15"/>
  <c r="AG19" i="15"/>
  <c r="AH19" i="15"/>
  <c r="AI19" i="15"/>
  <c r="AJ19" i="15"/>
  <c r="BT19" i="15"/>
  <c r="BU19" i="15"/>
  <c r="BV19" i="15"/>
  <c r="BW19" i="15"/>
  <c r="BX19" i="15"/>
  <c r="AF19" i="15"/>
  <c r="AL18" i="15"/>
  <c r="AM18" i="15"/>
  <c r="AN18" i="15"/>
  <c r="AO18" i="15"/>
  <c r="BT18" i="15"/>
  <c r="BU18" i="15"/>
  <c r="BV18" i="15"/>
  <c r="BW18" i="15"/>
  <c r="BX18" i="15"/>
  <c r="AK18" i="15"/>
  <c r="AQ14" i="15"/>
  <c r="AR14" i="15"/>
  <c r="AS14" i="15"/>
  <c r="AT14" i="15"/>
  <c r="AU14" i="15"/>
  <c r="AV14" i="15"/>
  <c r="AW14" i="15"/>
  <c r="AX14" i="15"/>
  <c r="AY14" i="15"/>
  <c r="AP14" i="15"/>
  <c r="AL14" i="15"/>
  <c r="AM14" i="15"/>
  <c r="AN14" i="15"/>
  <c r="AO14" i="15"/>
  <c r="AK14" i="15"/>
  <c r="AL13" i="15"/>
  <c r="AM13" i="15"/>
  <c r="AN13" i="15"/>
  <c r="AO13" i="15"/>
  <c r="AK13" i="15"/>
  <c r="AG17" i="15"/>
  <c r="AH17" i="15"/>
  <c r="AI17" i="15"/>
  <c r="AJ17" i="15"/>
  <c r="BT17" i="15"/>
  <c r="BU17" i="15"/>
  <c r="BV17" i="15"/>
  <c r="BW17" i="15"/>
  <c r="BX17" i="15"/>
  <c r="AF17" i="15"/>
  <c r="BO16" i="15"/>
  <c r="BP16" i="15"/>
  <c r="BQ16" i="15"/>
  <c r="BR16" i="15"/>
  <c r="BS16" i="15"/>
  <c r="BT16" i="15"/>
  <c r="BU16" i="15"/>
  <c r="BV16" i="15"/>
  <c r="BW16" i="15"/>
  <c r="BX16" i="15"/>
  <c r="BK14" i="15"/>
  <c r="BL14" i="15"/>
  <c r="BM14" i="15"/>
  <c r="BN14" i="15"/>
  <c r="BO14" i="15"/>
  <c r="BP14" i="15"/>
  <c r="BQ14" i="15"/>
  <c r="BR14" i="15"/>
  <c r="BS14" i="15"/>
  <c r="BT14" i="15"/>
  <c r="BU14" i="15"/>
  <c r="BV14" i="15"/>
  <c r="BW14" i="15"/>
  <c r="BX14" i="15"/>
  <c r="BJ14" i="15"/>
  <c r="BF14" i="15"/>
  <c r="BG14" i="15"/>
  <c r="BH14" i="15"/>
  <c r="BI14" i="15"/>
  <c r="BE14" i="15"/>
  <c r="BK11" i="15"/>
  <c r="BL11" i="15"/>
  <c r="BM11" i="15"/>
  <c r="BN11" i="15"/>
  <c r="BJ11" i="15"/>
  <c r="AV9" i="15"/>
  <c r="AW9" i="15"/>
  <c r="AX9" i="15"/>
  <c r="AY9" i="15"/>
  <c r="AZ9" i="15"/>
  <c r="BA9" i="15"/>
  <c r="BB9" i="15"/>
  <c r="BC9" i="15"/>
  <c r="BD9" i="15"/>
  <c r="BE9" i="15"/>
  <c r="BF9" i="15"/>
  <c r="BG9" i="15"/>
  <c r="BH9" i="15"/>
  <c r="BI9" i="15"/>
  <c r="BJ9" i="15"/>
  <c r="BK9" i="15"/>
  <c r="BL9" i="15"/>
  <c r="BM9" i="15"/>
  <c r="BN9" i="15"/>
  <c r="BO9" i="15"/>
  <c r="BP9" i="15"/>
  <c r="BQ9" i="15"/>
  <c r="BR9" i="15"/>
  <c r="BS9" i="15"/>
  <c r="BT9" i="15"/>
  <c r="BU9" i="15"/>
  <c r="BV9" i="15"/>
  <c r="BW9" i="15"/>
  <c r="BX9" i="15"/>
  <c r="AU9" i="15"/>
  <c r="AQ9" i="15"/>
  <c r="AR9" i="15"/>
  <c r="AS9" i="15"/>
  <c r="AT9" i="15"/>
  <c r="AP9" i="15"/>
  <c r="BA11" i="15"/>
  <c r="BB11" i="15"/>
  <c r="BC11" i="15"/>
  <c r="BD11" i="15"/>
  <c r="AZ11" i="15"/>
  <c r="AQ11" i="15"/>
  <c r="AR11" i="15"/>
  <c r="AS11" i="15"/>
  <c r="AT11" i="15"/>
  <c r="AU11" i="15"/>
  <c r="AV11" i="15"/>
  <c r="AW11" i="15"/>
  <c r="AX11" i="15"/>
  <c r="AY11" i="15"/>
  <c r="AP11" i="15"/>
  <c r="AL11" i="15"/>
  <c r="AM11" i="15"/>
  <c r="AN11" i="15"/>
  <c r="AO11" i="15"/>
  <c r="AK11" i="15"/>
  <c r="AF11" i="15"/>
  <c r="AG11" i="15"/>
  <c r="AH11" i="15"/>
  <c r="AI11" i="15"/>
  <c r="AJ11" i="15"/>
  <c r="W9" i="15"/>
  <c r="X9" i="15"/>
  <c r="Y9" i="15"/>
  <c r="Z9" i="15"/>
  <c r="AF9" i="15"/>
  <c r="AG9" i="15"/>
  <c r="AH9" i="15"/>
  <c r="AI9" i="15"/>
  <c r="AJ9" i="15"/>
  <c r="V9" i="15"/>
  <c r="M42" i="15"/>
  <c r="N42" i="15"/>
  <c r="O42" i="15"/>
  <c r="P42" i="15"/>
  <c r="L42" i="15"/>
  <c r="BO15" i="15"/>
  <c r="BP15" i="15"/>
  <c r="BQ15" i="15"/>
  <c r="BR15" i="15"/>
  <c r="BS15" i="15"/>
  <c r="BT15" i="15"/>
  <c r="BU15" i="15"/>
  <c r="BV15" i="15"/>
  <c r="BW15" i="15"/>
  <c r="BX15" i="15"/>
  <c r="BT20" i="15"/>
  <c r="BU20" i="15"/>
  <c r="BV20" i="15"/>
  <c r="BW20" i="15"/>
  <c r="BX20" i="15"/>
  <c r="BT21" i="15"/>
  <c r="BU21" i="15"/>
  <c r="BV21" i="15"/>
  <c r="BW21" i="15"/>
  <c r="BX21" i="15"/>
  <c r="BT23" i="15"/>
  <c r="BU23" i="15"/>
  <c r="BV23" i="15"/>
  <c r="BW23" i="15"/>
  <c r="BX23" i="15"/>
  <c r="BT25" i="15"/>
  <c r="BU25" i="15"/>
  <c r="BV25" i="15"/>
  <c r="BW25" i="15"/>
  <c r="BX25" i="15"/>
  <c r="BT29" i="15"/>
  <c r="BU29" i="15"/>
  <c r="BV29" i="15"/>
  <c r="BW29" i="15"/>
  <c r="BX29" i="15"/>
  <c r="BU56" i="15"/>
  <c r="BV56" i="15"/>
  <c r="BW56" i="15"/>
  <c r="BX56" i="15"/>
  <c r="BT56" i="15"/>
  <c r="L12" i="15"/>
  <c r="M12" i="15"/>
  <c r="N12" i="15"/>
  <c r="O12" i="15"/>
  <c r="P12" i="15"/>
  <c r="AF12" i="15"/>
  <c r="AG12" i="15"/>
  <c r="AH12" i="15"/>
  <c r="AI12" i="15"/>
  <c r="AJ12" i="15"/>
  <c r="AK12" i="15"/>
  <c r="AL12" i="15"/>
  <c r="AM12" i="15"/>
  <c r="AN12" i="15"/>
  <c r="AO12" i="15"/>
  <c r="AP12" i="15"/>
  <c r="AQ12" i="15"/>
  <c r="AR12" i="15"/>
  <c r="AS12" i="15"/>
  <c r="AT12" i="15"/>
  <c r="AU12" i="15"/>
  <c r="AV12" i="15"/>
  <c r="AW12" i="15"/>
  <c r="AX12" i="15"/>
  <c r="AY12" i="15"/>
  <c r="AZ12" i="15"/>
  <c r="BA12" i="15"/>
  <c r="BB12" i="15"/>
  <c r="BC12" i="15"/>
  <c r="BD12" i="15"/>
  <c r="BE12" i="15"/>
  <c r="BF12" i="15"/>
  <c r="BG12" i="15"/>
  <c r="BH12" i="15"/>
  <c r="BI12" i="15"/>
  <c r="BJ12" i="15"/>
  <c r="BK12" i="15"/>
  <c r="BL12" i="15"/>
  <c r="BM12" i="15"/>
  <c r="BN12" i="15"/>
  <c r="BO12" i="15"/>
  <c r="BP12" i="15"/>
  <c r="BQ12" i="15"/>
  <c r="BR12" i="15"/>
  <c r="BS12" i="15"/>
  <c r="BT12" i="15"/>
  <c r="BU12" i="15"/>
  <c r="BV12" i="15"/>
  <c r="BW12" i="15"/>
  <c r="BX12" i="15"/>
  <c r="AL8" i="15"/>
  <c r="AM8" i="15"/>
  <c r="AN8" i="15"/>
  <c r="AO8" i="15"/>
  <c r="AK8" i="15"/>
  <c r="BK8" i="15"/>
  <c r="BL8" i="15"/>
  <c r="BM8" i="15"/>
  <c r="BN8" i="15"/>
  <c r="BO8" i="15"/>
  <c r="BP8" i="15"/>
  <c r="BQ8" i="15"/>
  <c r="BR8" i="15"/>
  <c r="BS8" i="15"/>
  <c r="BT8" i="15"/>
  <c r="BU8" i="15"/>
  <c r="BV8" i="15"/>
  <c r="BW8" i="15"/>
  <c r="BX8" i="15"/>
  <c r="BJ8" i="15"/>
  <c r="BF8" i="15"/>
  <c r="BG8" i="15"/>
  <c r="BH8" i="15"/>
  <c r="BI8" i="15"/>
  <c r="BE8" i="15"/>
  <c r="AV8" i="15"/>
  <c r="AW8" i="15"/>
  <c r="AX8" i="15"/>
  <c r="AY8" i="15"/>
  <c r="AU8" i="15"/>
  <c r="H7" i="15"/>
  <c r="I7" i="15"/>
  <c r="J7" i="15"/>
  <c r="K7" i="15"/>
  <c r="L7" i="15"/>
  <c r="M7" i="15"/>
  <c r="N7" i="15"/>
  <c r="O7" i="15"/>
  <c r="P7" i="15"/>
  <c r="Q7" i="15"/>
  <c r="R7" i="15"/>
  <c r="S7" i="15"/>
  <c r="T7" i="15"/>
  <c r="U7" i="15"/>
  <c r="V7" i="15"/>
  <c r="W7" i="15"/>
  <c r="X7" i="15"/>
  <c r="Y7" i="15"/>
  <c r="Z7" i="15"/>
  <c r="AA7" i="15"/>
  <c r="AB7" i="15"/>
  <c r="AC7" i="15"/>
  <c r="AD7" i="15"/>
  <c r="AE7" i="15"/>
  <c r="AF7" i="15"/>
  <c r="AG7" i="15"/>
  <c r="AH7" i="15"/>
  <c r="AI7" i="15"/>
  <c r="AJ7" i="15"/>
  <c r="AK7" i="15"/>
  <c r="AL7" i="15"/>
  <c r="AM7" i="15"/>
  <c r="AN7" i="15"/>
  <c r="AO7" i="15"/>
  <c r="AP7" i="15"/>
  <c r="AQ7" i="15"/>
  <c r="AR7" i="15"/>
  <c r="AS7" i="15"/>
  <c r="AT7" i="15"/>
  <c r="AU7" i="15"/>
  <c r="AV7" i="15"/>
  <c r="AW7" i="15"/>
  <c r="AX7" i="15"/>
  <c r="AY7" i="15"/>
  <c r="AZ7" i="15"/>
  <c r="BA7" i="15"/>
  <c r="BB7" i="15"/>
  <c r="BC7" i="15"/>
  <c r="BD7" i="15"/>
  <c r="BE7" i="15"/>
  <c r="BF7" i="15"/>
  <c r="BG7" i="15"/>
  <c r="BH7" i="15"/>
  <c r="BI7" i="15"/>
  <c r="BJ7" i="15"/>
  <c r="BK7" i="15"/>
  <c r="BL7" i="15"/>
  <c r="BM7" i="15"/>
  <c r="BN7" i="15"/>
  <c r="BO7" i="15"/>
  <c r="BP7" i="15"/>
  <c r="BQ7" i="15"/>
  <c r="BR7" i="15"/>
  <c r="BS7" i="15"/>
  <c r="BT7" i="15"/>
  <c r="BU7" i="15"/>
  <c r="BV7" i="15"/>
  <c r="BW7" i="15"/>
  <c r="BX7" i="15"/>
  <c r="G7" i="15"/>
  <c r="AL6" i="15"/>
  <c r="AM6" i="15"/>
  <c r="AN6" i="15"/>
  <c r="AO6" i="15"/>
  <c r="AK6" i="15"/>
  <c r="BZ108" i="14"/>
  <c r="CA108" i="14"/>
  <c r="CB108" i="14"/>
  <c r="CC108" i="14"/>
  <c r="BY108" i="14"/>
  <c r="BZ107" i="14"/>
  <c r="CA107" i="14"/>
  <c r="CB107" i="14"/>
  <c r="CC107" i="14"/>
  <c r="BY107" i="14"/>
  <c r="BZ106" i="14"/>
  <c r="CA106" i="14"/>
  <c r="CB106" i="14"/>
  <c r="CC106" i="14"/>
  <c r="BY106" i="14"/>
  <c r="BZ105" i="14"/>
  <c r="CA105" i="14"/>
  <c r="CB105" i="14"/>
  <c r="CC105" i="14"/>
  <c r="BY105" i="14"/>
  <c r="BZ104" i="14"/>
  <c r="CA104" i="14"/>
  <c r="CB104" i="14"/>
  <c r="CC104" i="14"/>
  <c r="BY104" i="14"/>
  <c r="BZ103" i="14"/>
  <c r="CA103" i="14"/>
  <c r="CB103" i="14"/>
  <c r="CC103" i="14"/>
  <c r="BY103" i="14"/>
  <c r="BZ101" i="14"/>
  <c r="CA101" i="14"/>
  <c r="CB101" i="14"/>
  <c r="CC101" i="14"/>
  <c r="BY101" i="14"/>
  <c r="BZ100" i="14"/>
  <c r="CA100" i="14"/>
  <c r="CB100" i="14"/>
  <c r="CC100" i="14"/>
  <c r="BY100" i="14"/>
  <c r="BZ99" i="14"/>
  <c r="CA99" i="14"/>
  <c r="CB99" i="14"/>
  <c r="CC99" i="14"/>
  <c r="BY99" i="14"/>
  <c r="BZ98" i="14"/>
  <c r="CA98" i="14"/>
  <c r="CB98" i="14"/>
  <c r="CC98" i="14"/>
  <c r="BY98" i="14"/>
  <c r="BZ97" i="14"/>
  <c r="CA97" i="14"/>
  <c r="CB97" i="14"/>
  <c r="CC97" i="14"/>
  <c r="BY97" i="14"/>
  <c r="BZ95" i="14"/>
  <c r="CA95" i="14"/>
  <c r="CB95" i="14"/>
  <c r="CC95" i="14"/>
  <c r="BY95" i="14"/>
  <c r="BZ93" i="14"/>
  <c r="CA93" i="14"/>
  <c r="CB93" i="14"/>
  <c r="CC93" i="14"/>
  <c r="BZ94" i="14"/>
  <c r="CA94" i="14"/>
  <c r="CB94" i="14"/>
  <c r="CC94" i="14"/>
  <c r="BY94" i="14"/>
  <c r="BY93" i="14"/>
  <c r="BZ92" i="14"/>
  <c r="CA92" i="14"/>
  <c r="CB92" i="14"/>
  <c r="CC92" i="14"/>
  <c r="BY92" i="14"/>
  <c r="BZ90" i="14"/>
  <c r="CA90" i="14"/>
  <c r="CB90" i="14"/>
  <c r="CC90" i="14"/>
  <c r="BY90" i="14"/>
  <c r="BZ89" i="14"/>
  <c r="CA89" i="14"/>
  <c r="CB89" i="14"/>
  <c r="CC89" i="14"/>
  <c r="BY89" i="14"/>
  <c r="BZ87" i="14"/>
  <c r="CA87" i="14"/>
  <c r="CB87" i="14"/>
  <c r="CC87" i="14"/>
  <c r="BY87" i="14"/>
  <c r="BZ85" i="14"/>
  <c r="CA85" i="14"/>
  <c r="CB85" i="14"/>
  <c r="CC85" i="14"/>
  <c r="BY85" i="14"/>
  <c r="BZ84" i="14"/>
  <c r="CA84" i="14"/>
  <c r="CB84" i="14"/>
  <c r="CC84" i="14"/>
  <c r="BY84" i="14"/>
  <c r="BZ82" i="14"/>
  <c r="CA82" i="14"/>
  <c r="CB82" i="14"/>
  <c r="CC82" i="14"/>
  <c r="BY82" i="14"/>
  <c r="BZ81" i="14"/>
  <c r="CA81" i="14"/>
  <c r="CB81" i="14"/>
  <c r="CC81" i="14"/>
  <c r="BY81" i="14"/>
  <c r="BZ79" i="14"/>
  <c r="CA79" i="14"/>
  <c r="CB79" i="14"/>
  <c r="CC79" i="14"/>
  <c r="BY79" i="14"/>
  <c r="BZ77" i="14"/>
  <c r="CA77" i="14"/>
  <c r="CB77" i="14"/>
  <c r="CC77" i="14"/>
  <c r="BY77" i="14"/>
  <c r="BZ74" i="14"/>
  <c r="CA74" i="14"/>
  <c r="CB74" i="14"/>
  <c r="CC74" i="14"/>
  <c r="BY74" i="14"/>
  <c r="BZ73" i="14"/>
  <c r="CA73" i="14"/>
  <c r="CB73" i="14"/>
  <c r="CC73" i="14"/>
  <c r="BY73" i="14"/>
  <c r="BZ72" i="14"/>
  <c r="CA72" i="14"/>
  <c r="CB72" i="14"/>
  <c r="CC72" i="14"/>
  <c r="BY72" i="14"/>
  <c r="BZ67" i="14"/>
  <c r="CA67" i="14"/>
  <c r="CB67" i="14"/>
  <c r="CC67" i="14"/>
  <c r="BY67" i="14"/>
  <c r="BZ66" i="14"/>
  <c r="CA66" i="14"/>
  <c r="CB66" i="14"/>
  <c r="CC66" i="14"/>
  <c r="BY66" i="14"/>
  <c r="BZ62" i="14"/>
  <c r="CA62" i="14"/>
  <c r="CB62" i="14"/>
  <c r="CC62" i="14"/>
  <c r="BY62" i="14"/>
  <c r="BZ61" i="14"/>
  <c r="CA61" i="14"/>
  <c r="CB61" i="14"/>
  <c r="CC61" i="14"/>
  <c r="BY61" i="14"/>
  <c r="BZ60" i="14"/>
  <c r="CA60" i="14"/>
  <c r="CB60" i="14"/>
  <c r="CC60" i="14"/>
  <c r="BY60" i="14"/>
  <c r="BZ58" i="14"/>
  <c r="CA58" i="14"/>
  <c r="CB58" i="14"/>
  <c r="CC58" i="14"/>
  <c r="BY58" i="14"/>
  <c r="BY59" i="14"/>
  <c r="BZ59" i="14"/>
  <c r="CA59" i="14"/>
  <c r="CB59" i="14"/>
  <c r="CC59" i="14"/>
  <c r="BY63" i="14"/>
  <c r="BZ63" i="14"/>
  <c r="CA63" i="14"/>
  <c r="CB63" i="14"/>
  <c r="CC63" i="14"/>
  <c r="BY64" i="14"/>
  <c r="BZ64" i="14"/>
  <c r="CA64" i="14"/>
  <c r="CB64" i="14"/>
  <c r="CC64" i="14"/>
  <c r="BY68" i="14"/>
  <c r="BZ68" i="14"/>
  <c r="CA68" i="14"/>
  <c r="CB68" i="14"/>
  <c r="CC68" i="14"/>
  <c r="BY69" i="14"/>
  <c r="BZ69" i="14"/>
  <c r="CA69" i="14"/>
  <c r="CB69" i="14"/>
  <c r="CC69" i="14"/>
  <c r="BY70" i="14"/>
  <c r="BZ70" i="14"/>
  <c r="CA70" i="14"/>
  <c r="CB70" i="14"/>
  <c r="CC70" i="14"/>
  <c r="BY71" i="14"/>
  <c r="BZ71" i="14"/>
  <c r="CA71" i="14"/>
  <c r="CB71" i="14"/>
  <c r="CC71" i="14"/>
  <c r="BY75" i="14"/>
  <c r="BZ75" i="14"/>
  <c r="CA75" i="14"/>
  <c r="CB75" i="14"/>
  <c r="CC75" i="14"/>
  <c r="BY76" i="14"/>
  <c r="BZ76" i="14"/>
  <c r="CA76" i="14"/>
  <c r="CB76" i="14"/>
  <c r="CC76" i="14"/>
  <c r="BY78" i="14"/>
  <c r="BZ78" i="14"/>
  <c r="CA78" i="14"/>
  <c r="CB78" i="14"/>
  <c r="CC78" i="14"/>
  <c r="BY80" i="14"/>
  <c r="BZ80" i="14"/>
  <c r="CA80" i="14"/>
  <c r="CB80" i="14"/>
  <c r="CC80" i="14"/>
  <c r="BY86" i="14"/>
  <c r="BZ86" i="14"/>
  <c r="CA86" i="14"/>
  <c r="CB86" i="14"/>
  <c r="CC86" i="14"/>
  <c r="BY88" i="14"/>
  <c r="BZ88" i="14"/>
  <c r="CA88" i="14"/>
  <c r="CB88" i="14"/>
  <c r="CC88" i="14"/>
  <c r="BY91" i="14"/>
  <c r="BZ91" i="14"/>
  <c r="CA91" i="14"/>
  <c r="CB91" i="14"/>
  <c r="CC91" i="14"/>
  <c r="BY96" i="14"/>
  <c r="BZ96" i="14"/>
  <c r="CA96" i="14"/>
  <c r="CB96" i="14"/>
  <c r="CC96" i="14"/>
  <c r="BY102" i="14"/>
  <c r="BZ102" i="14"/>
  <c r="CA102" i="14"/>
  <c r="CB102" i="14"/>
  <c r="CC102" i="14"/>
  <c r="BZ54" i="14"/>
  <c r="I24" i="17" s="1"/>
  <c r="CA54" i="14"/>
  <c r="K24" i="17" s="1"/>
  <c r="CB54" i="14"/>
  <c r="M24" i="17" s="1"/>
  <c r="CC54" i="14"/>
  <c r="BY54" i="14"/>
  <c r="G24" i="17" s="1"/>
  <c r="BZ51" i="14"/>
  <c r="I32" i="17" s="1"/>
  <c r="CA51" i="14"/>
  <c r="K32" i="17" s="1"/>
  <c r="CB51" i="14"/>
  <c r="M32" i="17" s="1"/>
  <c r="CC51" i="14"/>
  <c r="BY51" i="14"/>
  <c r="G32" i="17" s="1"/>
  <c r="BZ50" i="14"/>
  <c r="CA50" i="14"/>
  <c r="CB50" i="14"/>
  <c r="CC50" i="14"/>
  <c r="BY50" i="14"/>
  <c r="BZ49" i="14"/>
  <c r="I23" i="17" s="1"/>
  <c r="CA49" i="14"/>
  <c r="K23" i="17" s="1"/>
  <c r="CB49" i="14"/>
  <c r="M23" i="17" s="1"/>
  <c r="CC49" i="14"/>
  <c r="BY49" i="14"/>
  <c r="G23" i="17" s="1"/>
  <c r="BZ46" i="14"/>
  <c r="CA46" i="14"/>
  <c r="CB46" i="14"/>
  <c r="CC46" i="14"/>
  <c r="BY46" i="14"/>
  <c r="BZ45" i="14"/>
  <c r="CA45" i="14"/>
  <c r="CB45" i="14"/>
  <c r="CC45" i="14"/>
  <c r="BY45" i="14"/>
  <c r="BZ43" i="14"/>
  <c r="CA43" i="14"/>
  <c r="CB43" i="14"/>
  <c r="CC43" i="14"/>
  <c r="BY43" i="14"/>
  <c r="BZ41" i="14"/>
  <c r="I31" i="17" s="1"/>
  <c r="CA41" i="14"/>
  <c r="K31" i="17" s="1"/>
  <c r="CB41" i="14"/>
  <c r="M31" i="17" s="1"/>
  <c r="CC41" i="14"/>
  <c r="BY41" i="14"/>
  <c r="G31" i="17" s="1"/>
  <c r="BZ40" i="14"/>
  <c r="CA40" i="14"/>
  <c r="CB40" i="14"/>
  <c r="CC40" i="14"/>
  <c r="BY40" i="14"/>
  <c r="BZ39" i="14"/>
  <c r="CA39" i="14"/>
  <c r="CB39" i="14"/>
  <c r="CC39" i="14"/>
  <c r="BY39" i="14"/>
  <c r="BZ38" i="14"/>
  <c r="I30" i="17" s="1"/>
  <c r="CA38" i="14"/>
  <c r="K30" i="17" s="1"/>
  <c r="CB38" i="14"/>
  <c r="M30" i="17" s="1"/>
  <c r="CC38" i="14"/>
  <c r="BY38" i="14"/>
  <c r="G30" i="17" s="1"/>
  <c r="BZ34" i="14"/>
  <c r="I29" i="17" s="1"/>
  <c r="CA34" i="14"/>
  <c r="K29" i="17" s="1"/>
  <c r="CB34" i="14"/>
  <c r="M29" i="17" s="1"/>
  <c r="CC34" i="14"/>
  <c r="BY34" i="14"/>
  <c r="G29" i="17" s="1"/>
  <c r="BY28" i="14"/>
  <c r="BZ31" i="14"/>
  <c r="CA31" i="14"/>
  <c r="CB31" i="14"/>
  <c r="CC31" i="14"/>
  <c r="BY31" i="14"/>
  <c r="BZ30" i="14"/>
  <c r="CA30" i="14"/>
  <c r="CB30" i="14"/>
  <c r="CC30" i="14"/>
  <c r="BY30" i="14"/>
  <c r="BZ28" i="14"/>
  <c r="CA28" i="14"/>
  <c r="CB28" i="14"/>
  <c r="CC28" i="14"/>
  <c r="BZ27" i="14"/>
  <c r="I28" i="17" s="1"/>
  <c r="CA27" i="14"/>
  <c r="K28" i="17" s="1"/>
  <c r="CB27" i="14"/>
  <c r="M28" i="17" s="1"/>
  <c r="CC27" i="14"/>
  <c r="BY27" i="14"/>
  <c r="G28" i="17" s="1"/>
  <c r="BZ24" i="14"/>
  <c r="I19" i="17" s="1"/>
  <c r="CA24" i="14"/>
  <c r="K19" i="17" s="1"/>
  <c r="CB24" i="14"/>
  <c r="M19" i="17" s="1"/>
  <c r="CC24" i="14"/>
  <c r="BY24" i="14"/>
  <c r="G19" i="17" s="1"/>
  <c r="BZ23" i="14"/>
  <c r="I22" i="17" s="1"/>
  <c r="CA23" i="14"/>
  <c r="K22" i="17" s="1"/>
  <c r="CB23" i="14"/>
  <c r="M22" i="17" s="1"/>
  <c r="CC23" i="14"/>
  <c r="BY23" i="14"/>
  <c r="G22" i="17" s="1"/>
  <c r="BZ21" i="14"/>
  <c r="CA21" i="14"/>
  <c r="CB21" i="14"/>
  <c r="CC21" i="14"/>
  <c r="BY21" i="14"/>
  <c r="BZ20" i="14"/>
  <c r="I21" i="17" s="1"/>
  <c r="CA20" i="14"/>
  <c r="K21" i="17" s="1"/>
  <c r="CB20" i="14"/>
  <c r="M21" i="17" s="1"/>
  <c r="CC20" i="14"/>
  <c r="BY20" i="14"/>
  <c r="G21" i="17" s="1"/>
  <c r="BZ12" i="14"/>
  <c r="CA12" i="14"/>
  <c r="CB12" i="14"/>
  <c r="CC12" i="14"/>
  <c r="BY12" i="14"/>
  <c r="BZ10" i="14"/>
  <c r="CA10" i="14"/>
  <c r="CB10" i="14"/>
  <c r="CC10" i="14"/>
  <c r="BY10" i="14"/>
  <c r="BZ9" i="14"/>
  <c r="CA9" i="14"/>
  <c r="CB9" i="14"/>
  <c r="CC9" i="14"/>
  <c r="BY9" i="14"/>
  <c r="BZ8" i="14"/>
  <c r="CA8" i="14"/>
  <c r="CB8" i="14"/>
  <c r="CC8" i="14"/>
  <c r="BY8" i="14"/>
  <c r="BZ5" i="14"/>
  <c r="CA5" i="14"/>
  <c r="CB5" i="14"/>
  <c r="CC5" i="14"/>
  <c r="BY5" i="14"/>
  <c r="BY7" i="14"/>
  <c r="G3" i="17" s="1"/>
  <c r="BZ7" i="14"/>
  <c r="I3" i="17" s="1"/>
  <c r="CA7" i="14"/>
  <c r="K3" i="17" s="1"/>
  <c r="CB7" i="14"/>
  <c r="M3" i="17" s="1"/>
  <c r="CC7" i="14"/>
  <c r="BY13" i="14"/>
  <c r="BZ13" i="14"/>
  <c r="CA13" i="14"/>
  <c r="CB13" i="14"/>
  <c r="CC13" i="14"/>
  <c r="BY15" i="14"/>
  <c r="BZ15" i="14"/>
  <c r="CA15" i="14"/>
  <c r="CB15" i="14"/>
  <c r="CC15" i="14"/>
  <c r="BY16" i="14"/>
  <c r="G4" i="17" s="1"/>
  <c r="BZ16" i="14"/>
  <c r="I4" i="17" s="1"/>
  <c r="CA16" i="14"/>
  <c r="K4" i="17" s="1"/>
  <c r="CB16" i="14"/>
  <c r="M4" i="17" s="1"/>
  <c r="CC16" i="14"/>
  <c r="BY17" i="14"/>
  <c r="G37" i="17" s="1"/>
  <c r="BZ17" i="14"/>
  <c r="I37" i="17" s="1"/>
  <c r="CA17" i="14"/>
  <c r="K37" i="17" s="1"/>
  <c r="CB17" i="14"/>
  <c r="M37" i="17" s="1"/>
  <c r="CC17" i="14"/>
  <c r="BY18" i="14"/>
  <c r="G11" i="17" s="1"/>
  <c r="BZ18" i="14"/>
  <c r="I11" i="17" s="1"/>
  <c r="CA18" i="14"/>
  <c r="K11" i="17" s="1"/>
  <c r="CB18" i="14"/>
  <c r="M11" i="17" s="1"/>
  <c r="CC18" i="14"/>
  <c r="BY19" i="14"/>
  <c r="G20" i="17" s="1"/>
  <c r="BZ19" i="14"/>
  <c r="I20" i="17" s="1"/>
  <c r="CA19" i="14"/>
  <c r="K20" i="17" s="1"/>
  <c r="CB19" i="14"/>
  <c r="M20" i="17" s="1"/>
  <c r="CC19" i="14"/>
  <c r="BY22" i="14"/>
  <c r="G5" i="17" s="1"/>
  <c r="BZ22" i="14"/>
  <c r="I5" i="17" s="1"/>
  <c r="CA22" i="14"/>
  <c r="K5" i="17" s="1"/>
  <c r="CB22" i="14"/>
  <c r="M5" i="17" s="1"/>
  <c r="CC22" i="14"/>
  <c r="BY26" i="14"/>
  <c r="G6" i="17" s="1"/>
  <c r="BZ26" i="14"/>
  <c r="I6" i="17" s="1"/>
  <c r="CA26" i="14"/>
  <c r="K6" i="17" s="1"/>
  <c r="CB26" i="14"/>
  <c r="M6" i="17" s="1"/>
  <c r="CC26" i="14"/>
  <c r="BY29" i="14"/>
  <c r="G12" i="17" s="1"/>
  <c r="BZ29" i="14"/>
  <c r="I12" i="17" s="1"/>
  <c r="CA29" i="14"/>
  <c r="K12" i="17" s="1"/>
  <c r="CB29" i="14"/>
  <c r="M12" i="17" s="1"/>
  <c r="CC29" i="14"/>
  <c r="BY32" i="14"/>
  <c r="G38" i="17" s="1"/>
  <c r="BZ32" i="14"/>
  <c r="I38" i="17" s="1"/>
  <c r="CA32" i="14"/>
  <c r="K38" i="17" s="1"/>
  <c r="CB32" i="14"/>
  <c r="M38" i="17" s="1"/>
  <c r="CC32" i="14"/>
  <c r="BY33" i="14"/>
  <c r="BZ33" i="14"/>
  <c r="CA33" i="14"/>
  <c r="CB33" i="14"/>
  <c r="CC33" i="14"/>
  <c r="BY35" i="14"/>
  <c r="G39" i="17" s="1"/>
  <c r="BZ35" i="14"/>
  <c r="I39" i="17" s="1"/>
  <c r="CA35" i="14"/>
  <c r="K39" i="17" s="1"/>
  <c r="CB35" i="14"/>
  <c r="M39" i="17" s="1"/>
  <c r="CC35" i="14"/>
  <c r="BY36" i="14"/>
  <c r="G13" i="17" s="1"/>
  <c r="BZ36" i="14"/>
  <c r="I13" i="17" s="1"/>
  <c r="CA36" i="14"/>
  <c r="K13" i="17" s="1"/>
  <c r="CB36" i="14"/>
  <c r="M13" i="17" s="1"/>
  <c r="CC36" i="14"/>
  <c r="BY44" i="14"/>
  <c r="G40" i="17" s="1"/>
  <c r="BZ44" i="14"/>
  <c r="I40" i="17" s="1"/>
  <c r="CA44" i="14"/>
  <c r="K40" i="17" s="1"/>
  <c r="CB44" i="14"/>
  <c r="M40" i="17" s="1"/>
  <c r="CC44" i="14"/>
  <c r="BY47" i="14"/>
  <c r="G7" i="17" s="1"/>
  <c r="BZ47" i="14"/>
  <c r="I7" i="17" s="1"/>
  <c r="CA47" i="14"/>
  <c r="K7" i="17" s="1"/>
  <c r="CB47" i="14"/>
  <c r="M7" i="17" s="1"/>
  <c r="CC47" i="14"/>
  <c r="BY48" i="14"/>
  <c r="G14" i="17" s="1"/>
  <c r="BZ48" i="14"/>
  <c r="I14" i="17" s="1"/>
  <c r="CA48" i="14"/>
  <c r="K14" i="17" s="1"/>
  <c r="CB48" i="14"/>
  <c r="M14" i="17" s="1"/>
  <c r="CC48" i="14"/>
  <c r="BY55" i="14"/>
  <c r="G15" i="17" s="1"/>
  <c r="BZ55" i="14"/>
  <c r="I15" i="17" s="1"/>
  <c r="CA55" i="14"/>
  <c r="K15" i="17" s="1"/>
  <c r="CB55" i="14"/>
  <c r="M15" i="17" s="1"/>
  <c r="CC55" i="14"/>
  <c r="BZ4" i="14"/>
  <c r="I36" i="17" s="1"/>
  <c r="CA4" i="14"/>
  <c r="K36" i="17" s="1"/>
  <c r="CB4" i="14"/>
  <c r="M36" i="17" s="1"/>
  <c r="CC4" i="14"/>
  <c r="BY4" i="14"/>
  <c r="G36" i="17" s="1"/>
  <c r="BS54" i="14"/>
  <c r="BR54" i="14"/>
  <c r="BQ54" i="14"/>
  <c r="BP54" i="14"/>
  <c r="BO54" i="14"/>
  <c r="BS51" i="14"/>
  <c r="BR51" i="14"/>
  <c r="BQ51" i="14"/>
  <c r="BP51" i="14"/>
  <c r="BO51" i="14"/>
  <c r="BS48" i="14"/>
  <c r="BR48" i="14"/>
  <c r="BQ48" i="14"/>
  <c r="BP48" i="14"/>
  <c r="BO48" i="14"/>
  <c r="BS47" i="14"/>
  <c r="BR47" i="14"/>
  <c r="BQ47" i="14"/>
  <c r="BP47" i="14"/>
  <c r="BO47" i="14"/>
  <c r="BS44" i="14"/>
  <c r="BR44" i="14"/>
  <c r="BQ44" i="14"/>
  <c r="BP44" i="14"/>
  <c r="BO44" i="14"/>
  <c r="BS41" i="14"/>
  <c r="BR41" i="14"/>
  <c r="BQ41" i="14"/>
  <c r="BP41" i="14"/>
  <c r="BO41" i="14"/>
  <c r="BS40" i="14"/>
  <c r="BR40" i="14"/>
  <c r="BQ40" i="14"/>
  <c r="BP40" i="14"/>
  <c r="BO40" i="14"/>
  <c r="BS36" i="14"/>
  <c r="BR36" i="14"/>
  <c r="BQ36" i="14"/>
  <c r="BP36" i="14"/>
  <c r="BO36" i="14"/>
  <c r="BS35" i="14"/>
  <c r="BR35" i="14"/>
  <c r="BQ35" i="14"/>
  <c r="BP35" i="14"/>
  <c r="BO35" i="14"/>
  <c r="BS32" i="14"/>
  <c r="BR32" i="14"/>
  <c r="BQ32" i="14"/>
  <c r="BP32" i="14"/>
  <c r="BO32" i="14"/>
  <c r="BS29" i="14"/>
  <c r="BR29" i="14"/>
  <c r="BQ29" i="14"/>
  <c r="BP29" i="14"/>
  <c r="BO29" i="14"/>
  <c r="BN54" i="14"/>
  <c r="BM54" i="14"/>
  <c r="BL54" i="14"/>
  <c r="BK54" i="14"/>
  <c r="BJ54" i="14"/>
  <c r="BN51" i="14"/>
  <c r="BM51" i="14"/>
  <c r="BL51" i="14"/>
  <c r="BK51" i="14"/>
  <c r="BJ51" i="14"/>
  <c r="BN48" i="14"/>
  <c r="BM48" i="14"/>
  <c r="BL48" i="14"/>
  <c r="BK48" i="14"/>
  <c r="BJ48" i="14"/>
  <c r="BN47" i="14"/>
  <c r="BM47" i="14"/>
  <c r="BL47" i="14"/>
  <c r="BK47" i="14"/>
  <c r="BJ47" i="14"/>
  <c r="BN44" i="14"/>
  <c r="BM44" i="14"/>
  <c r="BL44" i="14"/>
  <c r="BK44" i="14"/>
  <c r="BJ44" i="14"/>
  <c r="BN41" i="14"/>
  <c r="BM41" i="14"/>
  <c r="BL41" i="14"/>
  <c r="BK41" i="14"/>
  <c r="BJ41" i="14"/>
  <c r="BN40" i="14"/>
  <c r="BM40" i="14"/>
  <c r="BL40" i="14"/>
  <c r="BK40" i="14"/>
  <c r="BJ40" i="14"/>
  <c r="BN36" i="14"/>
  <c r="BM36" i="14"/>
  <c r="BL36" i="14"/>
  <c r="BK36" i="14"/>
  <c r="BJ36" i="14"/>
  <c r="BN35" i="14"/>
  <c r="BM35" i="14"/>
  <c r="BL35" i="14"/>
  <c r="BK35" i="14"/>
  <c r="BJ35" i="14"/>
  <c r="BN32" i="14"/>
  <c r="BM32" i="14"/>
  <c r="BL32" i="14"/>
  <c r="BK32" i="14"/>
  <c r="BJ32" i="14"/>
  <c r="BN29" i="14"/>
  <c r="BM29" i="14"/>
  <c r="BL29" i="14"/>
  <c r="BK29" i="14"/>
  <c r="BJ29" i="14"/>
  <c r="BI54" i="14"/>
  <c r="BH54" i="14"/>
  <c r="BG54" i="14"/>
  <c r="BF54" i="14"/>
  <c r="BE54" i="14"/>
  <c r="BI51" i="14"/>
  <c r="BH51" i="14"/>
  <c r="BG51" i="14"/>
  <c r="BF51" i="14"/>
  <c r="BE51" i="14"/>
  <c r="BI48" i="14"/>
  <c r="BH48" i="14"/>
  <c r="BG48" i="14"/>
  <c r="BF48" i="14"/>
  <c r="BE48" i="14"/>
  <c r="BI47" i="14"/>
  <c r="BH47" i="14"/>
  <c r="BG47" i="14"/>
  <c r="BF47" i="14"/>
  <c r="BE47" i="14"/>
  <c r="BI44" i="14"/>
  <c r="BH44" i="14"/>
  <c r="BG44" i="14"/>
  <c r="BF44" i="14"/>
  <c r="BE44" i="14"/>
  <c r="BI41" i="14"/>
  <c r="BH41" i="14"/>
  <c r="BG41" i="14"/>
  <c r="BF41" i="14"/>
  <c r="BE41" i="14"/>
  <c r="BI40" i="14"/>
  <c r="BH40" i="14"/>
  <c r="BG40" i="14"/>
  <c r="BF40" i="14"/>
  <c r="BE40" i="14"/>
  <c r="BI36" i="14"/>
  <c r="BH36" i="14"/>
  <c r="BG36" i="14"/>
  <c r="BF36" i="14"/>
  <c r="BE36" i="14"/>
  <c r="BI35" i="14"/>
  <c r="BH35" i="14"/>
  <c r="BG35" i="14"/>
  <c r="BF35" i="14"/>
  <c r="BE35" i="14"/>
  <c r="BI32" i="14"/>
  <c r="BH32" i="14"/>
  <c r="BG32" i="14"/>
  <c r="BF32" i="14"/>
  <c r="BE32" i="14"/>
  <c r="BI29" i="14"/>
  <c r="BH29" i="14"/>
  <c r="BG29" i="14"/>
  <c r="BF29" i="14"/>
  <c r="BE29" i="14"/>
  <c r="BD54" i="14"/>
  <c r="BC54" i="14"/>
  <c r="BB54" i="14"/>
  <c r="BA54" i="14"/>
  <c r="AZ54" i="14"/>
  <c r="BD51" i="14"/>
  <c r="BC51" i="14"/>
  <c r="BB51" i="14"/>
  <c r="BA51" i="14"/>
  <c r="AZ51" i="14"/>
  <c r="BD48" i="14"/>
  <c r="BC48" i="14"/>
  <c r="BB48" i="14"/>
  <c r="BA48" i="14"/>
  <c r="AZ48" i="14"/>
  <c r="BD47" i="14"/>
  <c r="BC47" i="14"/>
  <c r="BB47" i="14"/>
  <c r="BA47" i="14"/>
  <c r="AZ47" i="14"/>
  <c r="BD44" i="14"/>
  <c r="BC44" i="14"/>
  <c r="BB44" i="14"/>
  <c r="BA44" i="14"/>
  <c r="AZ44" i="14"/>
  <c r="BD41" i="14"/>
  <c r="BC41" i="14"/>
  <c r="BB41" i="14"/>
  <c r="BA41" i="14"/>
  <c r="AZ41" i="14"/>
  <c r="BD40" i="14"/>
  <c r="BC40" i="14"/>
  <c r="BB40" i="14"/>
  <c r="BA40" i="14"/>
  <c r="AZ40" i="14"/>
  <c r="BD36" i="14"/>
  <c r="BC36" i="14"/>
  <c r="BB36" i="14"/>
  <c r="BA36" i="14"/>
  <c r="AZ36" i="14"/>
  <c r="BD35" i="14"/>
  <c r="BC35" i="14"/>
  <c r="BB35" i="14"/>
  <c r="BA35" i="14"/>
  <c r="AZ35" i="14"/>
  <c r="BD32" i="14"/>
  <c r="BC32" i="14"/>
  <c r="BB32" i="14"/>
  <c r="BA32" i="14"/>
  <c r="AZ32" i="14"/>
  <c r="BD29" i="14"/>
  <c r="BC29" i="14"/>
  <c r="BB29" i="14"/>
  <c r="BA29" i="14"/>
  <c r="AZ29" i="14"/>
  <c r="AY54" i="14"/>
  <c r="AX54" i="14"/>
  <c r="AW54" i="14"/>
  <c r="AV54" i="14"/>
  <c r="AU54" i="14"/>
  <c r="AY51" i="14"/>
  <c r="AX51" i="14"/>
  <c r="AW51" i="14"/>
  <c r="AV51" i="14"/>
  <c r="AU51" i="14"/>
  <c r="AY48" i="14"/>
  <c r="AX48" i="14"/>
  <c r="AW48" i="14"/>
  <c r="AV48" i="14"/>
  <c r="AU48" i="14"/>
  <c r="AY47" i="14"/>
  <c r="AX47" i="14"/>
  <c r="AW47" i="14"/>
  <c r="AV47" i="14"/>
  <c r="AU47" i="14"/>
  <c r="AY44" i="14"/>
  <c r="AX44" i="14"/>
  <c r="AW44" i="14"/>
  <c r="AV44" i="14"/>
  <c r="AU44" i="14"/>
  <c r="AY41" i="14"/>
  <c r="AX41" i="14"/>
  <c r="AW41" i="14"/>
  <c r="AV41" i="14"/>
  <c r="AU41" i="14"/>
  <c r="AY40" i="14"/>
  <c r="AX40" i="14"/>
  <c r="AW40" i="14"/>
  <c r="AV40" i="14"/>
  <c r="AU40" i="14"/>
  <c r="AY36" i="14"/>
  <c r="AX36" i="14"/>
  <c r="AW36" i="14"/>
  <c r="AV36" i="14"/>
  <c r="AU36" i="14"/>
  <c r="AY35" i="14"/>
  <c r="AX35" i="14"/>
  <c r="AW35" i="14"/>
  <c r="AV35" i="14"/>
  <c r="AU35" i="14"/>
  <c r="AY32" i="14"/>
  <c r="AX32" i="14"/>
  <c r="AW32" i="14"/>
  <c r="AV32" i="14"/>
  <c r="AU32" i="14"/>
  <c r="AY29" i="14"/>
  <c r="AX29" i="14"/>
  <c r="AW29" i="14"/>
  <c r="AV29" i="14"/>
  <c r="AU29" i="14"/>
  <c r="AT51" i="14"/>
  <c r="AS51" i="14"/>
  <c r="AR51" i="14"/>
  <c r="AQ51" i="14"/>
  <c r="AP51" i="14"/>
  <c r="AT48" i="14"/>
  <c r="AS48" i="14"/>
  <c r="AR48" i="14"/>
  <c r="AQ48" i="14"/>
  <c r="AP48" i="14"/>
  <c r="AT47" i="14"/>
  <c r="AS47" i="14"/>
  <c r="AR47" i="14"/>
  <c r="AQ47" i="14"/>
  <c r="AP47" i="14"/>
  <c r="AT44" i="14"/>
  <c r="AS44" i="14"/>
  <c r="AR44" i="14"/>
  <c r="AQ44" i="14"/>
  <c r="AP44" i="14"/>
  <c r="AT41" i="14"/>
  <c r="AS41" i="14"/>
  <c r="AR41" i="14"/>
  <c r="AQ41" i="14"/>
  <c r="AP41" i="14"/>
  <c r="AT40" i="14"/>
  <c r="AS40" i="14"/>
  <c r="AR40" i="14"/>
  <c r="AQ40" i="14"/>
  <c r="AP40" i="14"/>
  <c r="AT38" i="14"/>
  <c r="AS38" i="14"/>
  <c r="AR38" i="14"/>
  <c r="AQ38" i="14"/>
  <c r="AP38" i="14"/>
  <c r="AT36" i="14"/>
  <c r="AS36" i="14"/>
  <c r="AR36" i="14"/>
  <c r="AQ36" i="14"/>
  <c r="AP36" i="14"/>
  <c r="AT35" i="14"/>
  <c r="AS35" i="14"/>
  <c r="AR35" i="14"/>
  <c r="AQ35" i="14"/>
  <c r="AP35" i="14"/>
  <c r="AT32" i="14"/>
  <c r="AS32" i="14"/>
  <c r="AR32" i="14"/>
  <c r="AQ32" i="14"/>
  <c r="AP32" i="14"/>
  <c r="AT29" i="14"/>
  <c r="AS29" i="14"/>
  <c r="AR29" i="14"/>
  <c r="AQ29" i="14"/>
  <c r="AP29" i="14"/>
  <c r="AO36" i="14"/>
  <c r="AN36" i="14"/>
  <c r="AM36" i="14"/>
  <c r="AL36" i="14"/>
  <c r="AK36" i="14"/>
  <c r="AO35" i="14"/>
  <c r="AN35" i="14"/>
  <c r="AM35" i="14"/>
  <c r="AL35" i="14"/>
  <c r="AK35" i="14"/>
  <c r="AO32" i="14"/>
  <c r="AN32" i="14"/>
  <c r="AM32" i="14"/>
  <c r="AL32" i="14"/>
  <c r="AK32" i="14"/>
  <c r="AO29" i="14"/>
  <c r="AN29" i="14"/>
  <c r="AM29" i="14"/>
  <c r="AL29" i="14"/>
  <c r="AK29" i="14"/>
  <c r="BF95" i="14"/>
  <c r="BG95" i="14"/>
  <c r="BH95" i="14"/>
  <c r="BI95" i="14"/>
  <c r="BE95" i="14"/>
  <c r="AK87" i="14"/>
  <c r="AL87" i="14"/>
  <c r="AM87" i="14"/>
  <c r="AN87" i="14"/>
  <c r="AO87" i="14"/>
  <c r="AB106" i="14"/>
  <c r="AC106" i="14"/>
  <c r="AD106" i="14"/>
  <c r="AE106" i="14"/>
  <c r="AA106" i="14"/>
  <c r="AF104" i="14"/>
  <c r="AG104" i="14"/>
  <c r="AH104" i="14"/>
  <c r="AI104" i="14"/>
  <c r="AJ104" i="14"/>
  <c r="H90" i="14"/>
  <c r="I90" i="14"/>
  <c r="J90" i="14"/>
  <c r="K90" i="14"/>
  <c r="G90" i="14"/>
  <c r="H76" i="14"/>
  <c r="I76" i="14"/>
  <c r="J76" i="14"/>
  <c r="K76" i="14"/>
  <c r="G76" i="14"/>
  <c r="H63" i="14"/>
  <c r="I63" i="14"/>
  <c r="J63" i="14"/>
  <c r="K63" i="14"/>
  <c r="G63" i="14"/>
  <c r="AQ77" i="14"/>
  <c r="AR77" i="14"/>
  <c r="AS77" i="14"/>
  <c r="AT77" i="14"/>
  <c r="AU77" i="14"/>
  <c r="AV77" i="14"/>
  <c r="AW77" i="14"/>
  <c r="AX77" i="14"/>
  <c r="AY77" i="14"/>
  <c r="AP77" i="14"/>
  <c r="AL77" i="14"/>
  <c r="AM77" i="14"/>
  <c r="AN77" i="14"/>
  <c r="AO77" i="14"/>
  <c r="AK77" i="14"/>
  <c r="AL90" i="14"/>
  <c r="AM90" i="14"/>
  <c r="AN90" i="14"/>
  <c r="AO90" i="14"/>
  <c r="AK90" i="14"/>
  <c r="AB102" i="14"/>
  <c r="AC102" i="14"/>
  <c r="AD102" i="14"/>
  <c r="AE102" i="14"/>
  <c r="AA102" i="14"/>
  <c r="BK106" i="14"/>
  <c r="BL106" i="14"/>
  <c r="BM106" i="14"/>
  <c r="BN106" i="14"/>
  <c r="BJ106" i="14"/>
  <c r="BF106" i="14"/>
  <c r="BG106" i="14"/>
  <c r="BH106" i="14"/>
  <c r="BI106" i="14"/>
  <c r="BE106" i="14"/>
  <c r="AF106" i="14"/>
  <c r="AG106" i="14"/>
  <c r="AH106" i="14"/>
  <c r="AI106" i="14"/>
  <c r="AJ106" i="14"/>
  <c r="AK106" i="14"/>
  <c r="AL106" i="14"/>
  <c r="AM106" i="14"/>
  <c r="AN106" i="14"/>
  <c r="AO106" i="14"/>
  <c r="AP106" i="14"/>
  <c r="AQ106" i="14"/>
  <c r="AR106" i="14"/>
  <c r="AS106" i="14"/>
  <c r="AT106" i="14"/>
  <c r="AG107" i="14"/>
  <c r="AH107" i="14"/>
  <c r="AI107" i="14"/>
  <c r="AJ107" i="14"/>
  <c r="AK107" i="14"/>
  <c r="AL107" i="14"/>
  <c r="AM107" i="14"/>
  <c r="AN107" i="14"/>
  <c r="AO107" i="14"/>
  <c r="AP107" i="14"/>
  <c r="AQ107" i="14"/>
  <c r="AR107" i="14"/>
  <c r="AS107" i="14"/>
  <c r="AT107" i="14"/>
  <c r="AU107" i="14"/>
  <c r="AV107" i="14"/>
  <c r="AW107" i="14"/>
  <c r="AX107" i="14"/>
  <c r="AY107" i="14"/>
  <c r="AZ107" i="14"/>
  <c r="BA107" i="14"/>
  <c r="BB107" i="14"/>
  <c r="BC107" i="14"/>
  <c r="BD107" i="14"/>
  <c r="BE107" i="14"/>
  <c r="BF107" i="14"/>
  <c r="BG107" i="14"/>
  <c r="BH107" i="14"/>
  <c r="BI107" i="14"/>
  <c r="BJ107" i="14"/>
  <c r="BK107" i="14"/>
  <c r="BL107" i="14"/>
  <c r="BM107" i="14"/>
  <c r="BN107" i="14"/>
  <c r="BO107" i="14"/>
  <c r="BP107" i="14"/>
  <c r="BQ107" i="14"/>
  <c r="BR107" i="14"/>
  <c r="BS107" i="14"/>
  <c r="BT107" i="14"/>
  <c r="BU107" i="14"/>
  <c r="BV107" i="14"/>
  <c r="BW107" i="14"/>
  <c r="BX107" i="14"/>
  <c r="AF107" i="14"/>
  <c r="BP108" i="14"/>
  <c r="BQ108" i="14"/>
  <c r="BR108" i="14"/>
  <c r="BS108" i="14"/>
  <c r="BO108" i="14"/>
  <c r="AG108" i="14"/>
  <c r="AH108" i="14"/>
  <c r="AI108" i="14"/>
  <c r="AJ108" i="14"/>
  <c r="AF108" i="14"/>
  <c r="BU108" i="14"/>
  <c r="BV108" i="14"/>
  <c r="BW108" i="14"/>
  <c r="BX108" i="14"/>
  <c r="BT108" i="14"/>
  <c r="BP105" i="14"/>
  <c r="BQ105" i="14"/>
  <c r="BR105" i="14"/>
  <c r="BS105" i="14"/>
  <c r="BT105" i="14"/>
  <c r="BU105" i="14"/>
  <c r="BV105" i="14"/>
  <c r="BW105" i="14"/>
  <c r="BX105" i="14"/>
  <c r="BO105" i="14"/>
  <c r="BK105" i="14"/>
  <c r="BL105" i="14"/>
  <c r="BM105" i="14"/>
  <c r="BN105" i="14"/>
  <c r="BJ105" i="14"/>
  <c r="AV105" i="14"/>
  <c r="AW105" i="14"/>
  <c r="AX105" i="14"/>
  <c r="AY105" i="14"/>
  <c r="AU105" i="14"/>
  <c r="CH105" i="14" s="1"/>
  <c r="BF104" i="14"/>
  <c r="BG104" i="14"/>
  <c r="BH104" i="14"/>
  <c r="BI104" i="14"/>
  <c r="BE104" i="14"/>
  <c r="AV104" i="14"/>
  <c r="AW104" i="14"/>
  <c r="AX104" i="14"/>
  <c r="AY104" i="14"/>
  <c r="AU104" i="14"/>
  <c r="AG101" i="14"/>
  <c r="AH101" i="14"/>
  <c r="AI101" i="14"/>
  <c r="AJ101" i="14"/>
  <c r="AK101" i="14"/>
  <c r="AL101" i="14"/>
  <c r="AM101" i="14"/>
  <c r="AN101" i="14"/>
  <c r="AO101" i="14"/>
  <c r="AP101" i="14"/>
  <c r="AQ101" i="14"/>
  <c r="AR101" i="14"/>
  <c r="AS101" i="14"/>
  <c r="AT101" i="14"/>
  <c r="AU101" i="14"/>
  <c r="AV101" i="14"/>
  <c r="AW101" i="14"/>
  <c r="AX101" i="14"/>
  <c r="AY101" i="14"/>
  <c r="AZ101" i="14"/>
  <c r="BA101" i="14"/>
  <c r="BB101" i="14"/>
  <c r="BC101" i="14"/>
  <c r="BD101" i="14"/>
  <c r="BE101" i="14"/>
  <c r="BF101" i="14"/>
  <c r="BG101" i="14"/>
  <c r="BH101" i="14"/>
  <c r="BI101" i="14"/>
  <c r="BJ101" i="14"/>
  <c r="BK101" i="14"/>
  <c r="BL101" i="14"/>
  <c r="BM101" i="14"/>
  <c r="BN101" i="14"/>
  <c r="BO101" i="14"/>
  <c r="BP101" i="14"/>
  <c r="BQ101" i="14"/>
  <c r="BR101" i="14"/>
  <c r="BS101" i="14"/>
  <c r="BT101" i="14"/>
  <c r="BU101" i="14"/>
  <c r="BV101" i="14"/>
  <c r="BW101" i="14"/>
  <c r="BX101" i="14"/>
  <c r="AG102" i="14"/>
  <c r="AH102" i="14"/>
  <c r="AI102" i="14"/>
  <c r="AJ102" i="14"/>
  <c r="AK102" i="14"/>
  <c r="AL102" i="14"/>
  <c r="AM102" i="14"/>
  <c r="AN102" i="14"/>
  <c r="AO102" i="14"/>
  <c r="AP102" i="14"/>
  <c r="AQ102" i="14"/>
  <c r="AR102" i="14"/>
  <c r="AS102" i="14"/>
  <c r="AT102" i="14"/>
  <c r="AU102" i="14"/>
  <c r="AV102" i="14"/>
  <c r="AW102" i="14"/>
  <c r="AX102" i="14"/>
  <c r="AY102" i="14"/>
  <c r="AZ102" i="14"/>
  <c r="BA102" i="14"/>
  <c r="BB102" i="14"/>
  <c r="BC102" i="14"/>
  <c r="BD102" i="14"/>
  <c r="BE102" i="14"/>
  <c r="BF102" i="14"/>
  <c r="BG102" i="14"/>
  <c r="BH102" i="14"/>
  <c r="BI102" i="14"/>
  <c r="BJ102" i="14"/>
  <c r="BK102" i="14"/>
  <c r="BL102" i="14"/>
  <c r="BM102" i="14"/>
  <c r="BN102" i="14"/>
  <c r="BO102" i="14"/>
  <c r="BP102" i="14"/>
  <c r="BQ102" i="14"/>
  <c r="BR102" i="14"/>
  <c r="BS102" i="14"/>
  <c r="BT102" i="14"/>
  <c r="BU102" i="14"/>
  <c r="BV102" i="14"/>
  <c r="BW102" i="14"/>
  <c r="BX102" i="14"/>
  <c r="AF102" i="14"/>
  <c r="AF101" i="14"/>
  <c r="CH101" i="14" s="1"/>
  <c r="AL92" i="14"/>
  <c r="AM92" i="14"/>
  <c r="AN92" i="14"/>
  <c r="AO92" i="14"/>
  <c r="AP92" i="14"/>
  <c r="AQ92" i="14"/>
  <c r="AR92" i="14"/>
  <c r="AS92" i="14"/>
  <c r="AT92" i="14"/>
  <c r="AU92" i="14"/>
  <c r="AV92" i="14"/>
  <c r="AW92" i="14"/>
  <c r="AX92" i="14"/>
  <c r="AY92" i="14"/>
  <c r="AZ92" i="14"/>
  <c r="BA92" i="14"/>
  <c r="BB92" i="14"/>
  <c r="BC92" i="14"/>
  <c r="BD92" i="14"/>
  <c r="BE92" i="14"/>
  <c r="BF92" i="14"/>
  <c r="BG92" i="14"/>
  <c r="BH92" i="14"/>
  <c r="BI92" i="14"/>
  <c r="BJ92" i="14"/>
  <c r="BK92" i="14"/>
  <c r="BL92" i="14"/>
  <c r="BM92" i="14"/>
  <c r="BN92" i="14"/>
  <c r="BO92" i="14"/>
  <c r="BP92" i="14"/>
  <c r="BQ92" i="14"/>
  <c r="BR92" i="14"/>
  <c r="BS92" i="14"/>
  <c r="BT92" i="14"/>
  <c r="BU92" i="14"/>
  <c r="BV92" i="14"/>
  <c r="BW92" i="14"/>
  <c r="BX92" i="14"/>
  <c r="AK92" i="14"/>
  <c r="CH92" i="14" s="1"/>
  <c r="AQ90" i="14"/>
  <c r="AR90" i="14"/>
  <c r="AS90" i="14"/>
  <c r="AT90" i="14"/>
  <c r="AU90" i="14"/>
  <c r="AV90" i="14"/>
  <c r="AW90" i="14"/>
  <c r="AX90" i="14"/>
  <c r="AY90" i="14"/>
  <c r="AP90" i="14"/>
  <c r="AA93" i="14"/>
  <c r="AB93" i="14"/>
  <c r="AC93" i="14"/>
  <c r="AD93" i="14"/>
  <c r="AE93" i="14"/>
  <c r="AF93" i="14"/>
  <c r="AG93" i="14"/>
  <c r="AH93" i="14"/>
  <c r="AI93" i="14"/>
  <c r="AJ93" i="14"/>
  <c r="AK93" i="14"/>
  <c r="AL93" i="14"/>
  <c r="AM93" i="14"/>
  <c r="AN93" i="14"/>
  <c r="AO93" i="14"/>
  <c r="AP93" i="14"/>
  <c r="AQ93" i="14"/>
  <c r="AR93" i="14"/>
  <c r="AS93" i="14"/>
  <c r="AT93" i="14"/>
  <c r="AU93" i="14"/>
  <c r="AV93" i="14"/>
  <c r="AW93" i="14"/>
  <c r="AX93" i="14"/>
  <c r="AY93" i="14"/>
  <c r="AZ93" i="14"/>
  <c r="BA93" i="14"/>
  <c r="BB93" i="14"/>
  <c r="BC93" i="14"/>
  <c r="BD93" i="14"/>
  <c r="BE93" i="14"/>
  <c r="BF93" i="14"/>
  <c r="BG93" i="14"/>
  <c r="BH93" i="14"/>
  <c r="BI93" i="14"/>
  <c r="BJ93" i="14"/>
  <c r="BK93" i="14"/>
  <c r="BL93" i="14"/>
  <c r="BM93" i="14"/>
  <c r="BN93" i="14"/>
  <c r="BO93" i="14"/>
  <c r="BP93" i="14"/>
  <c r="BQ93" i="14"/>
  <c r="BR93" i="14"/>
  <c r="BS93" i="14"/>
  <c r="BT93" i="14"/>
  <c r="BU93" i="14"/>
  <c r="BV93" i="14"/>
  <c r="BW93" i="14"/>
  <c r="BX93" i="14"/>
  <c r="AA94" i="14"/>
  <c r="AB94" i="14"/>
  <c r="AC94" i="14"/>
  <c r="AD94" i="14"/>
  <c r="AE94" i="14"/>
  <c r="AF94" i="14"/>
  <c r="AG94" i="14"/>
  <c r="AH94" i="14"/>
  <c r="AI94" i="14"/>
  <c r="AJ94" i="14"/>
  <c r="AK94" i="14"/>
  <c r="AL94" i="14"/>
  <c r="AM94" i="14"/>
  <c r="AN94" i="14"/>
  <c r="AO94" i="14"/>
  <c r="AP94" i="14"/>
  <c r="AQ94" i="14"/>
  <c r="AR94" i="14"/>
  <c r="AS94" i="14"/>
  <c r="AT94" i="14"/>
  <c r="AU94" i="14"/>
  <c r="AV94" i="14"/>
  <c r="AW94" i="14"/>
  <c r="AX94" i="14"/>
  <c r="AY94" i="14"/>
  <c r="AZ94" i="14"/>
  <c r="BA94" i="14"/>
  <c r="BB94" i="14"/>
  <c r="BC94" i="14"/>
  <c r="BD94" i="14"/>
  <c r="BE94" i="14"/>
  <c r="BF94" i="14"/>
  <c r="BG94" i="14"/>
  <c r="BH94" i="14"/>
  <c r="BI94" i="14"/>
  <c r="BJ94" i="14"/>
  <c r="BK94" i="14"/>
  <c r="BL94" i="14"/>
  <c r="BM94" i="14"/>
  <c r="BN94" i="14"/>
  <c r="BO94" i="14"/>
  <c r="BP94" i="14"/>
  <c r="BQ94" i="14"/>
  <c r="BR94" i="14"/>
  <c r="BS94" i="14"/>
  <c r="BT94" i="14"/>
  <c r="BU94" i="14"/>
  <c r="BV94" i="14"/>
  <c r="BW94" i="14"/>
  <c r="BX94" i="14"/>
  <c r="Z94" i="14"/>
  <c r="Y94" i="14"/>
  <c r="X94" i="14"/>
  <c r="W94" i="14"/>
  <c r="V94" i="14"/>
  <c r="Z93" i="14"/>
  <c r="Y93" i="14"/>
  <c r="X93" i="14"/>
  <c r="W93" i="14"/>
  <c r="V93" i="14"/>
  <c r="CH93" i="14" s="1"/>
  <c r="BJ95" i="14"/>
  <c r="BK95" i="14"/>
  <c r="BL95" i="14"/>
  <c r="BM95" i="14"/>
  <c r="BN95" i="14"/>
  <c r="BO95" i="14"/>
  <c r="BP95" i="14"/>
  <c r="BQ95" i="14"/>
  <c r="BR95" i="14"/>
  <c r="BS95" i="14"/>
  <c r="BT95" i="14"/>
  <c r="BU95" i="14"/>
  <c r="BV95" i="14"/>
  <c r="BW95" i="14"/>
  <c r="BX95" i="14"/>
  <c r="AB100" i="14"/>
  <c r="AC100" i="14"/>
  <c r="AD100" i="14"/>
  <c r="AE100" i="14"/>
  <c r="AF100" i="14"/>
  <c r="AG100" i="14"/>
  <c r="AH100" i="14"/>
  <c r="AI100" i="14"/>
  <c r="AJ100" i="14"/>
  <c r="AK100" i="14"/>
  <c r="AL100" i="14"/>
  <c r="AM100" i="14"/>
  <c r="AN100" i="14"/>
  <c r="AO100" i="14"/>
  <c r="AP100" i="14"/>
  <c r="AQ100" i="14"/>
  <c r="AR100" i="14"/>
  <c r="AS100" i="14"/>
  <c r="AT100" i="14"/>
  <c r="AU100" i="14"/>
  <c r="AV100" i="14"/>
  <c r="AW100" i="14"/>
  <c r="AX100" i="14"/>
  <c r="AY100" i="14"/>
  <c r="AZ100" i="14"/>
  <c r="BA100" i="14"/>
  <c r="BB100" i="14"/>
  <c r="BC100" i="14"/>
  <c r="BD100" i="14"/>
  <c r="BE100" i="14"/>
  <c r="BF100" i="14"/>
  <c r="BG100" i="14"/>
  <c r="BH100" i="14"/>
  <c r="BI100" i="14"/>
  <c r="BJ100" i="14"/>
  <c r="BK100" i="14"/>
  <c r="BL100" i="14"/>
  <c r="BM100" i="14"/>
  <c r="BN100" i="14"/>
  <c r="BO100" i="14"/>
  <c r="BP100" i="14"/>
  <c r="BQ100" i="14"/>
  <c r="BR100" i="14"/>
  <c r="BS100" i="14"/>
  <c r="BT100" i="14"/>
  <c r="BU100" i="14"/>
  <c r="BV100" i="14"/>
  <c r="BW100" i="14"/>
  <c r="BX100" i="14"/>
  <c r="AA100" i="14"/>
  <c r="Z100" i="14"/>
  <c r="Y100" i="14"/>
  <c r="X100" i="14"/>
  <c r="W100" i="14"/>
  <c r="V100" i="14"/>
  <c r="R100" i="14"/>
  <c r="S100" i="14"/>
  <c r="T100" i="14"/>
  <c r="U100" i="14"/>
  <c r="Q100" i="14"/>
  <c r="AG99" i="14"/>
  <c r="AH99" i="14"/>
  <c r="AI99" i="14"/>
  <c r="AJ99" i="14"/>
  <c r="AK99" i="14"/>
  <c r="AL99" i="14"/>
  <c r="AM99" i="14"/>
  <c r="AN99" i="14"/>
  <c r="AO99" i="14"/>
  <c r="AP99" i="14"/>
  <c r="AQ99" i="14"/>
  <c r="AR99" i="14"/>
  <c r="AS99" i="14"/>
  <c r="AT99" i="14"/>
  <c r="AU99" i="14"/>
  <c r="AV99" i="14"/>
  <c r="AW99" i="14"/>
  <c r="AX99" i="14"/>
  <c r="AY99" i="14"/>
  <c r="AZ99" i="14"/>
  <c r="BA99" i="14"/>
  <c r="BB99" i="14"/>
  <c r="BC99" i="14"/>
  <c r="BD99" i="14"/>
  <c r="BE99" i="14"/>
  <c r="BF99" i="14"/>
  <c r="BG99" i="14"/>
  <c r="BH99" i="14"/>
  <c r="BI99" i="14"/>
  <c r="BJ99" i="14"/>
  <c r="BK99" i="14"/>
  <c r="BL99" i="14"/>
  <c r="BM99" i="14"/>
  <c r="BN99" i="14"/>
  <c r="BO99" i="14"/>
  <c r="BP99" i="14"/>
  <c r="BQ99" i="14"/>
  <c r="BR99" i="14"/>
  <c r="BS99" i="14"/>
  <c r="AF99" i="14"/>
  <c r="AB99" i="14"/>
  <c r="AC99" i="14"/>
  <c r="AD99" i="14"/>
  <c r="AE99" i="14"/>
  <c r="AA99" i="14"/>
  <c r="L99" i="14"/>
  <c r="M99" i="14"/>
  <c r="N99" i="14"/>
  <c r="O99" i="14"/>
  <c r="P99" i="14"/>
  <c r="Q99" i="14"/>
  <c r="R99" i="14"/>
  <c r="S99" i="14"/>
  <c r="T99" i="14"/>
  <c r="U99" i="14"/>
  <c r="BT97" i="14"/>
  <c r="BU97" i="14"/>
  <c r="BV97" i="14"/>
  <c r="BW97" i="14"/>
  <c r="BX97" i="14"/>
  <c r="BU98" i="14"/>
  <c r="BV98" i="14"/>
  <c r="BW98" i="14"/>
  <c r="BX98" i="14"/>
  <c r="BT98" i="14"/>
  <c r="BF98" i="14"/>
  <c r="BG98" i="14"/>
  <c r="BH98" i="14"/>
  <c r="BI98" i="14"/>
  <c r="BJ98" i="14"/>
  <c r="BK98" i="14"/>
  <c r="BL98" i="14"/>
  <c r="BM98" i="14"/>
  <c r="BN98" i="14"/>
  <c r="BE98" i="14"/>
  <c r="BA98" i="14"/>
  <c r="BB98" i="14"/>
  <c r="BC98" i="14"/>
  <c r="BD98" i="14"/>
  <c r="AZ98" i="14"/>
  <c r="BF89" i="14"/>
  <c r="BG89" i="14"/>
  <c r="BH89" i="14"/>
  <c r="BI89" i="14"/>
  <c r="BJ89" i="14"/>
  <c r="BK89" i="14"/>
  <c r="BL89" i="14"/>
  <c r="BM89" i="14"/>
  <c r="BN89" i="14"/>
  <c r="BO89" i="14"/>
  <c r="BP89" i="14"/>
  <c r="BQ89" i="14"/>
  <c r="BR89" i="14"/>
  <c r="BS89" i="14"/>
  <c r="BE89" i="14"/>
  <c r="BA89" i="14"/>
  <c r="BB89" i="14"/>
  <c r="BC89" i="14"/>
  <c r="BD89" i="14"/>
  <c r="AZ89" i="14"/>
  <c r="AG85" i="14"/>
  <c r="AH85" i="14"/>
  <c r="AI85" i="14"/>
  <c r="AJ85" i="14"/>
  <c r="AK85" i="14"/>
  <c r="AL85" i="14"/>
  <c r="AM85" i="14"/>
  <c r="AN85" i="14"/>
  <c r="AO85" i="14"/>
  <c r="AP85" i="14"/>
  <c r="AQ85" i="14"/>
  <c r="AR85" i="14"/>
  <c r="AS85" i="14"/>
  <c r="AT85" i="14"/>
  <c r="AU85" i="14"/>
  <c r="AV85" i="14"/>
  <c r="AW85" i="14"/>
  <c r="AX85" i="14"/>
  <c r="AY85" i="14"/>
  <c r="AZ85" i="14"/>
  <c r="BA85" i="14"/>
  <c r="BB85" i="14"/>
  <c r="BC85" i="14"/>
  <c r="BD85" i="14"/>
  <c r="BE85" i="14"/>
  <c r="BF85" i="14"/>
  <c r="BG85" i="14"/>
  <c r="BH85" i="14"/>
  <c r="BI85" i="14"/>
  <c r="BJ85" i="14"/>
  <c r="BK85" i="14"/>
  <c r="BL85" i="14"/>
  <c r="BM85" i="14"/>
  <c r="BN85" i="14"/>
  <c r="BO85" i="14"/>
  <c r="BP85" i="14"/>
  <c r="BQ85" i="14"/>
  <c r="BR85" i="14"/>
  <c r="BS85" i="14"/>
  <c r="BT85" i="14"/>
  <c r="BU85" i="14"/>
  <c r="BV85" i="14"/>
  <c r="BW85" i="14"/>
  <c r="BX85" i="14"/>
  <c r="AF85" i="14"/>
  <c r="AG84" i="14"/>
  <c r="AH84" i="14"/>
  <c r="AI84" i="14"/>
  <c r="AJ84" i="14"/>
  <c r="AK84" i="14"/>
  <c r="AL84" i="14"/>
  <c r="AM84" i="14"/>
  <c r="AN84" i="14"/>
  <c r="AO84" i="14"/>
  <c r="AP84" i="14"/>
  <c r="AQ84" i="14"/>
  <c r="AR84" i="14"/>
  <c r="AS84" i="14"/>
  <c r="AT84" i="14"/>
  <c r="AU84" i="14"/>
  <c r="AV84" i="14"/>
  <c r="AW84" i="14"/>
  <c r="AX84" i="14"/>
  <c r="AY84" i="14"/>
  <c r="AZ84" i="14"/>
  <c r="BA84" i="14"/>
  <c r="BB84" i="14"/>
  <c r="BC84" i="14"/>
  <c r="BD84" i="14"/>
  <c r="BE84" i="14"/>
  <c r="BF84" i="14"/>
  <c r="BG84" i="14"/>
  <c r="BH84" i="14"/>
  <c r="BI84" i="14"/>
  <c r="BJ84" i="14"/>
  <c r="BK84" i="14"/>
  <c r="BL84" i="14"/>
  <c r="BM84" i="14"/>
  <c r="BN84" i="14"/>
  <c r="BO84" i="14"/>
  <c r="BP84" i="14"/>
  <c r="BQ84" i="14"/>
  <c r="BR84" i="14"/>
  <c r="BS84" i="14"/>
  <c r="BT84" i="14"/>
  <c r="BU84" i="14"/>
  <c r="BV84" i="14"/>
  <c r="BW84" i="14"/>
  <c r="BX84" i="14"/>
  <c r="AF84" i="14"/>
  <c r="AB84" i="14"/>
  <c r="AC84" i="14"/>
  <c r="AD84" i="14"/>
  <c r="AE84" i="14"/>
  <c r="AB85" i="14"/>
  <c r="AC85" i="14"/>
  <c r="AD85" i="14"/>
  <c r="AE85" i="14"/>
  <c r="AA85" i="14"/>
  <c r="AA84" i="14"/>
  <c r="AG81" i="14"/>
  <c r="AH81" i="14"/>
  <c r="AI81" i="14"/>
  <c r="AJ81" i="14"/>
  <c r="AK81" i="14"/>
  <c r="AL81" i="14"/>
  <c r="AM81" i="14"/>
  <c r="AN81" i="14"/>
  <c r="AO81" i="14"/>
  <c r="AP81" i="14"/>
  <c r="AQ81" i="14"/>
  <c r="AR81" i="14"/>
  <c r="AS81" i="14"/>
  <c r="AT81" i="14"/>
  <c r="AU81" i="14"/>
  <c r="AV81" i="14"/>
  <c r="AW81" i="14"/>
  <c r="AX81" i="14"/>
  <c r="AY81" i="14"/>
  <c r="AZ81" i="14"/>
  <c r="BA81" i="14"/>
  <c r="BB81" i="14"/>
  <c r="BC81" i="14"/>
  <c r="BD81" i="14"/>
  <c r="AF81" i="14"/>
  <c r="AG79" i="14"/>
  <c r="AH79" i="14"/>
  <c r="AI79" i="14"/>
  <c r="AJ79" i="14"/>
  <c r="AK79" i="14"/>
  <c r="AL79" i="14"/>
  <c r="AM79" i="14"/>
  <c r="AN79" i="14"/>
  <c r="AO79" i="14"/>
  <c r="AP79" i="14"/>
  <c r="AQ79" i="14"/>
  <c r="AR79" i="14"/>
  <c r="AS79" i="14"/>
  <c r="AT79" i="14"/>
  <c r="AU79" i="14"/>
  <c r="AV79" i="14"/>
  <c r="AW79" i="14"/>
  <c r="AX79" i="14"/>
  <c r="AY79" i="14"/>
  <c r="AZ79" i="14"/>
  <c r="BA79" i="14"/>
  <c r="BB79" i="14"/>
  <c r="BC79" i="14"/>
  <c r="BD79" i="14"/>
  <c r="BE79" i="14"/>
  <c r="BF79" i="14"/>
  <c r="BG79" i="14"/>
  <c r="BH79" i="14"/>
  <c r="BI79" i="14"/>
  <c r="BJ79" i="14"/>
  <c r="BK79" i="14"/>
  <c r="BL79" i="14"/>
  <c r="BM79" i="14"/>
  <c r="BN79" i="14"/>
  <c r="BO79" i="14"/>
  <c r="BP79" i="14"/>
  <c r="BQ79" i="14"/>
  <c r="BR79" i="14"/>
  <c r="BS79" i="14"/>
  <c r="BT79" i="14"/>
  <c r="BU79" i="14"/>
  <c r="BV79" i="14"/>
  <c r="BW79" i="14"/>
  <c r="BX79" i="14"/>
  <c r="AF79" i="14"/>
  <c r="AG82" i="14"/>
  <c r="AH82" i="14"/>
  <c r="AI82" i="14"/>
  <c r="AJ82" i="14"/>
  <c r="AK82" i="14"/>
  <c r="AL82" i="14"/>
  <c r="AM82" i="14"/>
  <c r="AN82" i="14"/>
  <c r="AO82" i="14"/>
  <c r="AP82" i="14"/>
  <c r="AQ82" i="14"/>
  <c r="AR82" i="14"/>
  <c r="AS82" i="14"/>
  <c r="AT82" i="14"/>
  <c r="AU82" i="14"/>
  <c r="AV82" i="14"/>
  <c r="AW82" i="14"/>
  <c r="AX82" i="14"/>
  <c r="AY82" i="14"/>
  <c r="AZ82" i="14"/>
  <c r="BA82" i="14"/>
  <c r="BB82" i="14"/>
  <c r="BC82" i="14"/>
  <c r="BD82" i="14"/>
  <c r="BE82" i="14"/>
  <c r="BF82" i="14"/>
  <c r="BG82" i="14"/>
  <c r="BH82" i="14"/>
  <c r="BI82" i="14"/>
  <c r="BJ82" i="14"/>
  <c r="BK82" i="14"/>
  <c r="BL82" i="14"/>
  <c r="BM82" i="14"/>
  <c r="BN82" i="14"/>
  <c r="BO82" i="14"/>
  <c r="BP82" i="14"/>
  <c r="BQ82" i="14"/>
  <c r="BR82" i="14"/>
  <c r="BS82" i="14"/>
  <c r="BT82" i="14"/>
  <c r="BU82" i="14"/>
  <c r="BV82" i="14"/>
  <c r="BW82" i="14"/>
  <c r="BX82" i="14"/>
  <c r="AF82" i="14"/>
  <c r="AB82" i="14"/>
  <c r="AC82" i="14"/>
  <c r="AD82" i="14"/>
  <c r="AE82" i="14"/>
  <c r="AA82" i="14"/>
  <c r="H86" i="14"/>
  <c r="I86" i="14"/>
  <c r="J86" i="14"/>
  <c r="K86" i="14"/>
  <c r="L86" i="14"/>
  <c r="M86" i="14"/>
  <c r="N86" i="14"/>
  <c r="O86" i="14"/>
  <c r="P86" i="14"/>
  <c r="Q86" i="14"/>
  <c r="R86" i="14"/>
  <c r="S86" i="14"/>
  <c r="T86" i="14"/>
  <c r="U86" i="14"/>
  <c r="V86" i="14"/>
  <c r="W86" i="14"/>
  <c r="X86" i="14"/>
  <c r="Y86" i="14"/>
  <c r="Z86" i="14"/>
  <c r="AA86" i="14"/>
  <c r="AB86" i="14"/>
  <c r="AC86" i="14"/>
  <c r="AD86" i="14"/>
  <c r="AE86" i="14"/>
  <c r="AF86" i="14"/>
  <c r="AG86" i="14"/>
  <c r="AH86" i="14"/>
  <c r="AI86" i="14"/>
  <c r="AJ86" i="14"/>
  <c r="AK86" i="14"/>
  <c r="AL86" i="14"/>
  <c r="AM86" i="14"/>
  <c r="AN86" i="14"/>
  <c r="AO86" i="14"/>
  <c r="AP86" i="14"/>
  <c r="AQ86" i="14"/>
  <c r="AR86" i="14"/>
  <c r="AS86" i="14"/>
  <c r="AT86" i="14"/>
  <c r="AU86" i="14"/>
  <c r="AV86" i="14"/>
  <c r="AW86" i="14"/>
  <c r="AX86" i="14"/>
  <c r="AY86" i="14"/>
  <c r="AZ86" i="14"/>
  <c r="BA86" i="14"/>
  <c r="BB86" i="14"/>
  <c r="BC86" i="14"/>
  <c r="BD86" i="14"/>
  <c r="BE86" i="14"/>
  <c r="BF86" i="14"/>
  <c r="BG86" i="14"/>
  <c r="BH86" i="14"/>
  <c r="BI86" i="14"/>
  <c r="BJ86" i="14"/>
  <c r="BK86" i="14"/>
  <c r="BL86" i="14"/>
  <c r="BM86" i="14"/>
  <c r="BN86" i="14"/>
  <c r="BO86" i="14"/>
  <c r="BP86" i="14"/>
  <c r="BQ86" i="14"/>
  <c r="BR86" i="14"/>
  <c r="BS86" i="14"/>
  <c r="BT86" i="14"/>
  <c r="BU86" i="14"/>
  <c r="BV86" i="14"/>
  <c r="BW86" i="14"/>
  <c r="BX86" i="14"/>
  <c r="G86" i="14"/>
  <c r="H88" i="14"/>
  <c r="I88" i="14"/>
  <c r="J88" i="14"/>
  <c r="K88" i="14"/>
  <c r="L88" i="14"/>
  <c r="M88" i="14"/>
  <c r="N88" i="14"/>
  <c r="O88" i="14"/>
  <c r="P88" i="14"/>
  <c r="Q88" i="14"/>
  <c r="R88" i="14"/>
  <c r="S88" i="14"/>
  <c r="T88" i="14"/>
  <c r="U88" i="14"/>
  <c r="V88" i="14"/>
  <c r="W88" i="14"/>
  <c r="X88" i="14"/>
  <c r="Y88" i="14"/>
  <c r="Z88" i="14"/>
  <c r="AA88" i="14"/>
  <c r="AB88" i="14"/>
  <c r="AC88" i="14"/>
  <c r="AD88" i="14"/>
  <c r="AE88" i="14"/>
  <c r="AF88" i="14"/>
  <c r="AG88" i="14"/>
  <c r="AH88" i="14"/>
  <c r="AI88" i="14"/>
  <c r="AJ88" i="14"/>
  <c r="AK88" i="14"/>
  <c r="AL88" i="14"/>
  <c r="AM88" i="14"/>
  <c r="AN88" i="14"/>
  <c r="AO88" i="14"/>
  <c r="AP88" i="14"/>
  <c r="AQ88" i="14"/>
  <c r="AR88" i="14"/>
  <c r="AS88" i="14"/>
  <c r="AT88" i="14"/>
  <c r="AU88" i="14"/>
  <c r="AV88" i="14"/>
  <c r="AW88" i="14"/>
  <c r="AX88" i="14"/>
  <c r="AY88" i="14"/>
  <c r="AZ88" i="14"/>
  <c r="BA88" i="14"/>
  <c r="BB88" i="14"/>
  <c r="BC88" i="14"/>
  <c r="BD88" i="14"/>
  <c r="BE88" i="14"/>
  <c r="BF88" i="14"/>
  <c r="BG88" i="14"/>
  <c r="BH88" i="14"/>
  <c r="BI88" i="14"/>
  <c r="BJ88" i="14"/>
  <c r="BK88" i="14"/>
  <c r="BL88" i="14"/>
  <c r="BM88" i="14"/>
  <c r="BN88" i="14"/>
  <c r="BO88" i="14"/>
  <c r="BP88" i="14"/>
  <c r="BQ88" i="14"/>
  <c r="BR88" i="14"/>
  <c r="BS88" i="14"/>
  <c r="BT88" i="14"/>
  <c r="BU88" i="14"/>
  <c r="BV88" i="14"/>
  <c r="BW88" i="14"/>
  <c r="BX88" i="14"/>
  <c r="H91" i="14"/>
  <c r="I91" i="14"/>
  <c r="J91" i="14"/>
  <c r="K91" i="14"/>
  <c r="L91" i="14"/>
  <c r="M91" i="14"/>
  <c r="N91" i="14"/>
  <c r="O91" i="14"/>
  <c r="P91" i="14"/>
  <c r="Q91" i="14"/>
  <c r="R91" i="14"/>
  <c r="S91" i="14"/>
  <c r="T91" i="14"/>
  <c r="U91" i="14"/>
  <c r="V91" i="14"/>
  <c r="W91" i="14"/>
  <c r="X91" i="14"/>
  <c r="Y91" i="14"/>
  <c r="CH91" i="14" s="1"/>
  <c r="Z91" i="14"/>
  <c r="AA91" i="14"/>
  <c r="AB91" i="14"/>
  <c r="AC91" i="14"/>
  <c r="AD91" i="14"/>
  <c r="AE91" i="14"/>
  <c r="AF91" i="14"/>
  <c r="AG91" i="14"/>
  <c r="AH91" i="14"/>
  <c r="AI91" i="14"/>
  <c r="AJ91" i="14"/>
  <c r="AK91" i="14"/>
  <c r="AL91" i="14"/>
  <c r="AM91" i="14"/>
  <c r="AN91" i="14"/>
  <c r="AO91" i="14"/>
  <c r="AP91" i="14"/>
  <c r="AQ91" i="14"/>
  <c r="AR91" i="14"/>
  <c r="AS91" i="14"/>
  <c r="AT91" i="14"/>
  <c r="AU91" i="14"/>
  <c r="AV91" i="14"/>
  <c r="AW91" i="14"/>
  <c r="AX91" i="14"/>
  <c r="AY91" i="14"/>
  <c r="AZ91" i="14"/>
  <c r="BA91" i="14"/>
  <c r="BB91" i="14"/>
  <c r="BC91" i="14"/>
  <c r="BD91" i="14"/>
  <c r="BE91" i="14"/>
  <c r="BF91" i="14"/>
  <c r="BG91" i="14"/>
  <c r="BH91" i="14"/>
  <c r="BI91" i="14"/>
  <c r="BJ91" i="14"/>
  <c r="BK91" i="14"/>
  <c r="BL91" i="14"/>
  <c r="BM91" i="14"/>
  <c r="BN91" i="14"/>
  <c r="BO91" i="14"/>
  <c r="BP91" i="14"/>
  <c r="BQ91" i="14"/>
  <c r="BR91" i="14"/>
  <c r="BS91" i="14"/>
  <c r="BT91" i="14"/>
  <c r="BU91" i="14"/>
  <c r="BV91" i="14"/>
  <c r="BW91" i="14"/>
  <c r="BX91" i="14"/>
  <c r="H96" i="14"/>
  <c r="I96" i="14"/>
  <c r="J96" i="14"/>
  <c r="K96" i="14"/>
  <c r="L96" i="14"/>
  <c r="M96" i="14"/>
  <c r="N96" i="14"/>
  <c r="O96" i="14"/>
  <c r="P96" i="14"/>
  <c r="Q96" i="14"/>
  <c r="R96" i="14"/>
  <c r="S96" i="14"/>
  <c r="T96" i="14"/>
  <c r="U96" i="14"/>
  <c r="V96" i="14"/>
  <c r="W96" i="14"/>
  <c r="X96" i="14"/>
  <c r="Y96" i="14"/>
  <c r="Z96" i="14"/>
  <c r="AA96" i="14"/>
  <c r="AB96" i="14"/>
  <c r="AC96" i="14"/>
  <c r="AD96" i="14"/>
  <c r="AE96" i="14"/>
  <c r="AF96" i="14"/>
  <c r="AG96" i="14"/>
  <c r="AH96" i="14"/>
  <c r="AI96" i="14"/>
  <c r="AJ96" i="14"/>
  <c r="AK96" i="14"/>
  <c r="AL96" i="14"/>
  <c r="AM96" i="14"/>
  <c r="AN96" i="14"/>
  <c r="AO96" i="14"/>
  <c r="AP96" i="14"/>
  <c r="AQ96" i="14"/>
  <c r="AR96" i="14"/>
  <c r="AS96" i="14"/>
  <c r="AT96" i="14"/>
  <c r="AU96" i="14"/>
  <c r="AV96" i="14"/>
  <c r="AW96" i="14"/>
  <c r="AX96" i="14"/>
  <c r="AY96" i="14"/>
  <c r="AZ96" i="14"/>
  <c r="BA96" i="14"/>
  <c r="BB96" i="14"/>
  <c r="BC96" i="14"/>
  <c r="BD96" i="14"/>
  <c r="BE96" i="14"/>
  <c r="BF96" i="14"/>
  <c r="BG96" i="14"/>
  <c r="BH96" i="14"/>
  <c r="BI96" i="14"/>
  <c r="BJ96" i="14"/>
  <c r="BK96" i="14"/>
  <c r="BL96" i="14"/>
  <c r="BM96" i="14"/>
  <c r="BN96" i="14"/>
  <c r="BO96" i="14"/>
  <c r="BP96" i="14"/>
  <c r="BQ96" i="14"/>
  <c r="BR96" i="14"/>
  <c r="BS96" i="14"/>
  <c r="BT96" i="14"/>
  <c r="BU96" i="14"/>
  <c r="BV96" i="14"/>
  <c r="BW96" i="14"/>
  <c r="BX96" i="14"/>
  <c r="H103" i="14"/>
  <c r="I103" i="14"/>
  <c r="J103" i="14"/>
  <c r="K103" i="14"/>
  <c r="L103" i="14"/>
  <c r="M103" i="14"/>
  <c r="N103" i="14"/>
  <c r="O103" i="14"/>
  <c r="P103" i="14"/>
  <c r="Q103" i="14"/>
  <c r="R103" i="14"/>
  <c r="S103" i="14"/>
  <c r="T103" i="14"/>
  <c r="U103" i="14"/>
  <c r="V103" i="14"/>
  <c r="W103" i="14"/>
  <c r="X103" i="14"/>
  <c r="Y103" i="14"/>
  <c r="Z103" i="14"/>
  <c r="AA103" i="14"/>
  <c r="AB103" i="14"/>
  <c r="AC103" i="14"/>
  <c r="AD103" i="14"/>
  <c r="AE103" i="14"/>
  <c r="AF103" i="14"/>
  <c r="AG103" i="14"/>
  <c r="AH103" i="14"/>
  <c r="AI103" i="14"/>
  <c r="AJ103" i="14"/>
  <c r="AK103" i="14"/>
  <c r="AL103" i="14"/>
  <c r="AM103" i="14"/>
  <c r="AN103" i="14"/>
  <c r="AO103" i="14"/>
  <c r="AP103" i="14"/>
  <c r="AQ103" i="14"/>
  <c r="AR103" i="14"/>
  <c r="AS103" i="14"/>
  <c r="AT103" i="14"/>
  <c r="AU103" i="14"/>
  <c r="AV103" i="14"/>
  <c r="AW103" i="14"/>
  <c r="AX103" i="14"/>
  <c r="AY103" i="14"/>
  <c r="AZ103" i="14"/>
  <c r="BA103" i="14"/>
  <c r="BB103" i="14"/>
  <c r="BC103" i="14"/>
  <c r="BD103" i="14"/>
  <c r="BE103" i="14"/>
  <c r="BF103" i="14"/>
  <c r="BG103" i="14"/>
  <c r="BH103" i="14"/>
  <c r="BI103" i="14"/>
  <c r="BJ103" i="14"/>
  <c r="BK103" i="14"/>
  <c r="BL103" i="14"/>
  <c r="BM103" i="14"/>
  <c r="BN103" i="14"/>
  <c r="G103" i="14"/>
  <c r="CH103" i="14" s="1"/>
  <c r="G96" i="14"/>
  <c r="G91" i="14"/>
  <c r="G88" i="14"/>
  <c r="H80" i="14"/>
  <c r="I80" i="14"/>
  <c r="J80" i="14"/>
  <c r="K80" i="14"/>
  <c r="L80" i="14"/>
  <c r="M80" i="14"/>
  <c r="N80" i="14"/>
  <c r="O80" i="14"/>
  <c r="P80" i="14"/>
  <c r="Q80" i="14"/>
  <c r="R80" i="14"/>
  <c r="S80" i="14"/>
  <c r="T80" i="14"/>
  <c r="U80" i="14"/>
  <c r="V80" i="14"/>
  <c r="W80" i="14"/>
  <c r="X80" i="14"/>
  <c r="Y80" i="14"/>
  <c r="Z80" i="14"/>
  <c r="AA80" i="14"/>
  <c r="AB80" i="14"/>
  <c r="AC80" i="14"/>
  <c r="AD80" i="14"/>
  <c r="AE80" i="14"/>
  <c r="AF80" i="14"/>
  <c r="AG80" i="14"/>
  <c r="AH80" i="14"/>
  <c r="AI80" i="14"/>
  <c r="AJ80" i="14"/>
  <c r="AK80" i="14"/>
  <c r="AL80" i="14"/>
  <c r="AM80" i="14"/>
  <c r="AN80" i="14"/>
  <c r="AO80" i="14"/>
  <c r="AP80" i="14"/>
  <c r="AQ80" i="14"/>
  <c r="AR80" i="14"/>
  <c r="AS80" i="14"/>
  <c r="AT80" i="14"/>
  <c r="AU80" i="14"/>
  <c r="AV80" i="14"/>
  <c r="AW80" i="14"/>
  <c r="AX80" i="14"/>
  <c r="AY80" i="14"/>
  <c r="AZ80" i="14"/>
  <c r="BA80" i="14"/>
  <c r="BB80" i="14"/>
  <c r="BC80" i="14"/>
  <c r="BD80" i="14"/>
  <c r="BE80" i="14"/>
  <c r="BF80" i="14"/>
  <c r="BG80" i="14"/>
  <c r="BH80" i="14"/>
  <c r="BI80" i="14"/>
  <c r="BJ80" i="14"/>
  <c r="BK80" i="14"/>
  <c r="BL80" i="14"/>
  <c r="BM80" i="14"/>
  <c r="BN80" i="14"/>
  <c r="BO80" i="14"/>
  <c r="BP80" i="14"/>
  <c r="BQ80" i="14"/>
  <c r="BR80" i="14"/>
  <c r="BS80" i="14"/>
  <c r="BT80" i="14"/>
  <c r="BU80" i="14"/>
  <c r="BV80" i="14"/>
  <c r="BW80" i="14"/>
  <c r="BX80" i="14"/>
  <c r="H78" i="14"/>
  <c r="I78" i="14"/>
  <c r="J78" i="14"/>
  <c r="K78" i="14"/>
  <c r="L78" i="14"/>
  <c r="M78" i="14"/>
  <c r="N78" i="14"/>
  <c r="O78" i="14"/>
  <c r="P78" i="14"/>
  <c r="Q78" i="14"/>
  <c r="R78" i="14"/>
  <c r="S78" i="14"/>
  <c r="T78" i="14"/>
  <c r="U78" i="14"/>
  <c r="V78" i="14"/>
  <c r="W78" i="14"/>
  <c r="X78" i="14"/>
  <c r="Y78" i="14"/>
  <c r="Z78" i="14"/>
  <c r="AA78" i="14"/>
  <c r="AB78" i="14"/>
  <c r="AC78" i="14"/>
  <c r="AD78" i="14"/>
  <c r="AE78" i="14"/>
  <c r="AF78" i="14"/>
  <c r="AG78" i="14"/>
  <c r="AH78" i="14"/>
  <c r="AI78" i="14"/>
  <c r="AJ78" i="14"/>
  <c r="AK78" i="14"/>
  <c r="AL78" i="14"/>
  <c r="AM78" i="14"/>
  <c r="AN78" i="14"/>
  <c r="AO78" i="14"/>
  <c r="AP78" i="14"/>
  <c r="AQ78" i="14"/>
  <c r="AR78" i="14"/>
  <c r="AS78" i="14"/>
  <c r="AT78" i="14"/>
  <c r="AU78" i="14"/>
  <c r="AV78" i="14"/>
  <c r="AW78" i="14"/>
  <c r="AX78" i="14"/>
  <c r="AY78" i="14"/>
  <c r="AZ78" i="14"/>
  <c r="BA78" i="14"/>
  <c r="BB78" i="14"/>
  <c r="BC78" i="14"/>
  <c r="BD78" i="14"/>
  <c r="BE78" i="14"/>
  <c r="BF78" i="14"/>
  <c r="BG78" i="14"/>
  <c r="BH78" i="14"/>
  <c r="BI78" i="14"/>
  <c r="BJ78" i="14"/>
  <c r="BK78" i="14"/>
  <c r="BL78" i="14"/>
  <c r="BM78" i="14"/>
  <c r="BN78" i="14"/>
  <c r="BO78" i="14"/>
  <c r="BP78" i="14"/>
  <c r="BQ78" i="14"/>
  <c r="BR78" i="14"/>
  <c r="BS78" i="14"/>
  <c r="BT78" i="14"/>
  <c r="BU78" i="14"/>
  <c r="BV78" i="14"/>
  <c r="BW78" i="14"/>
  <c r="BX78" i="14"/>
  <c r="G80" i="14"/>
  <c r="G78" i="14"/>
  <c r="AG76" i="14"/>
  <c r="AH76" i="14"/>
  <c r="AI76" i="14"/>
  <c r="AJ76" i="14"/>
  <c r="AK76" i="14"/>
  <c r="AL76" i="14"/>
  <c r="AM76" i="14"/>
  <c r="AN76" i="14"/>
  <c r="AO76" i="14"/>
  <c r="AP76" i="14"/>
  <c r="AQ76" i="14"/>
  <c r="AR76" i="14"/>
  <c r="AS76" i="14"/>
  <c r="AT76" i="14"/>
  <c r="AU76" i="14"/>
  <c r="AV76" i="14"/>
  <c r="AW76" i="14"/>
  <c r="AX76" i="14"/>
  <c r="AY76" i="14"/>
  <c r="AZ76" i="14"/>
  <c r="BA76" i="14"/>
  <c r="BB76" i="14"/>
  <c r="BC76" i="14"/>
  <c r="BD76" i="14"/>
  <c r="BE76" i="14"/>
  <c r="BF76" i="14"/>
  <c r="BG76" i="14"/>
  <c r="BH76" i="14"/>
  <c r="BI76" i="14"/>
  <c r="BJ76" i="14"/>
  <c r="BK76" i="14"/>
  <c r="BL76" i="14"/>
  <c r="BM76" i="14"/>
  <c r="BN76" i="14"/>
  <c r="BO76" i="14"/>
  <c r="BP76" i="14"/>
  <c r="BQ76" i="14"/>
  <c r="BR76" i="14"/>
  <c r="BS76" i="14"/>
  <c r="BT76" i="14"/>
  <c r="BU76" i="14"/>
  <c r="BV76" i="14"/>
  <c r="BW76" i="14"/>
  <c r="BX76" i="14"/>
  <c r="AF76" i="14"/>
  <c r="AB76" i="14"/>
  <c r="AC76" i="14"/>
  <c r="AD76" i="14"/>
  <c r="AE76" i="14"/>
  <c r="AA76" i="14"/>
  <c r="H75" i="14"/>
  <c r="I75" i="14"/>
  <c r="J75" i="14"/>
  <c r="K75" i="14"/>
  <c r="L75" i="14"/>
  <c r="M75" i="14"/>
  <c r="N75" i="14"/>
  <c r="O75" i="14"/>
  <c r="P75" i="14"/>
  <c r="Q75" i="14"/>
  <c r="R75" i="14"/>
  <c r="S75" i="14"/>
  <c r="T75" i="14"/>
  <c r="U75" i="14"/>
  <c r="V75" i="14"/>
  <c r="W75" i="14"/>
  <c r="X75" i="14"/>
  <c r="Y75" i="14"/>
  <c r="Z75" i="14"/>
  <c r="AA75" i="14"/>
  <c r="AB75" i="14"/>
  <c r="AC75" i="14"/>
  <c r="AD75" i="14"/>
  <c r="AE75" i="14"/>
  <c r="AF75" i="14"/>
  <c r="AG75" i="14"/>
  <c r="AH75" i="14"/>
  <c r="AI75" i="14"/>
  <c r="AJ75" i="14"/>
  <c r="AK75" i="14"/>
  <c r="AL75" i="14"/>
  <c r="AM75" i="14"/>
  <c r="AN75" i="14"/>
  <c r="AO75" i="14"/>
  <c r="AP75" i="14"/>
  <c r="AQ75" i="14"/>
  <c r="AR75" i="14"/>
  <c r="AS75" i="14"/>
  <c r="AT75" i="14"/>
  <c r="AU75" i="14"/>
  <c r="AV75" i="14"/>
  <c r="AW75" i="14"/>
  <c r="AX75" i="14"/>
  <c r="AY75" i="14"/>
  <c r="AZ75" i="14"/>
  <c r="BA75" i="14"/>
  <c r="BB75" i="14"/>
  <c r="BC75" i="14"/>
  <c r="BD75" i="14"/>
  <c r="BE75" i="14"/>
  <c r="BF75" i="14"/>
  <c r="BG75" i="14"/>
  <c r="BH75" i="14"/>
  <c r="BI75" i="14"/>
  <c r="BJ75" i="14"/>
  <c r="BK75" i="14"/>
  <c r="BL75" i="14"/>
  <c r="BM75" i="14"/>
  <c r="BN75" i="14"/>
  <c r="BO75" i="14"/>
  <c r="BP75" i="14"/>
  <c r="BQ75" i="14"/>
  <c r="BR75" i="14"/>
  <c r="BS75" i="14"/>
  <c r="BT75" i="14"/>
  <c r="BU75" i="14"/>
  <c r="BV75" i="14"/>
  <c r="BW75" i="14"/>
  <c r="BX75" i="14"/>
  <c r="G75" i="14"/>
  <c r="BA73" i="14"/>
  <c r="BB73" i="14"/>
  <c r="BC73" i="14"/>
  <c r="BD73" i="14"/>
  <c r="BE73" i="14"/>
  <c r="BF73" i="14"/>
  <c r="BG73" i="14"/>
  <c r="BH73" i="14"/>
  <c r="BI73" i="14"/>
  <c r="BJ73" i="14"/>
  <c r="BK73" i="14"/>
  <c r="BL73" i="14"/>
  <c r="BM73" i="14"/>
  <c r="BN73" i="14"/>
  <c r="AZ73" i="14"/>
  <c r="AG74" i="14"/>
  <c r="AH74" i="14"/>
  <c r="AI74" i="14"/>
  <c r="AJ74" i="14"/>
  <c r="AK74" i="14"/>
  <c r="AL74" i="14"/>
  <c r="AM74" i="14"/>
  <c r="AN74" i="14"/>
  <c r="AO74" i="14"/>
  <c r="AP74" i="14"/>
  <c r="AQ74" i="14"/>
  <c r="AR74" i="14"/>
  <c r="AS74" i="14"/>
  <c r="AT74" i="14"/>
  <c r="AU74" i="14"/>
  <c r="AV74" i="14"/>
  <c r="AW74" i="14"/>
  <c r="AX74" i="14"/>
  <c r="AY74" i="14"/>
  <c r="AZ74" i="14"/>
  <c r="BA74" i="14"/>
  <c r="BB74" i="14"/>
  <c r="BC74" i="14"/>
  <c r="BD74" i="14"/>
  <c r="BE74" i="14"/>
  <c r="BF74" i="14"/>
  <c r="BG74" i="14"/>
  <c r="BH74" i="14"/>
  <c r="BI74" i="14"/>
  <c r="BJ74" i="14"/>
  <c r="BK74" i="14"/>
  <c r="BL74" i="14"/>
  <c r="BM74" i="14"/>
  <c r="BN74" i="14"/>
  <c r="BO74" i="14"/>
  <c r="BP74" i="14"/>
  <c r="BQ74" i="14"/>
  <c r="BR74" i="14"/>
  <c r="BS74" i="14"/>
  <c r="BT74" i="14"/>
  <c r="BU74" i="14"/>
  <c r="BV74" i="14"/>
  <c r="BW74" i="14"/>
  <c r="BX74" i="14"/>
  <c r="AG72" i="14"/>
  <c r="AH72" i="14"/>
  <c r="AI72" i="14"/>
  <c r="AJ72" i="14"/>
  <c r="AK72" i="14"/>
  <c r="AL72" i="14"/>
  <c r="AM72" i="14"/>
  <c r="AN72" i="14"/>
  <c r="AO72" i="14"/>
  <c r="AP72" i="14"/>
  <c r="AQ72" i="14"/>
  <c r="AR72" i="14"/>
  <c r="AS72" i="14"/>
  <c r="AT72" i="14"/>
  <c r="AF74" i="14"/>
  <c r="AF72" i="14"/>
  <c r="AB63" i="14"/>
  <c r="AC63" i="14"/>
  <c r="AD63" i="14"/>
  <c r="AE63" i="14"/>
  <c r="AA63" i="14"/>
  <c r="R67" i="14"/>
  <c r="S67" i="14"/>
  <c r="T67" i="14"/>
  <c r="U67" i="14"/>
  <c r="Q67" i="14"/>
  <c r="CH67" i="14" s="1"/>
  <c r="AB67" i="14"/>
  <c r="AC67" i="14"/>
  <c r="AD67" i="14"/>
  <c r="AE67" i="14"/>
  <c r="AA67" i="14"/>
  <c r="AG67" i="14"/>
  <c r="AH67" i="14"/>
  <c r="AI67" i="14"/>
  <c r="AJ67" i="14"/>
  <c r="AK67" i="14"/>
  <c r="AL67" i="14"/>
  <c r="AM67" i="14"/>
  <c r="AN67" i="14"/>
  <c r="AO67" i="14"/>
  <c r="AP67" i="14"/>
  <c r="AQ67" i="14"/>
  <c r="AR67" i="14"/>
  <c r="AS67" i="14"/>
  <c r="AT67" i="14"/>
  <c r="AU67" i="14"/>
  <c r="AV67" i="14"/>
  <c r="AW67" i="14"/>
  <c r="AX67" i="14"/>
  <c r="AY67" i="14"/>
  <c r="AZ67" i="14"/>
  <c r="BA67" i="14"/>
  <c r="BB67" i="14"/>
  <c r="BC67" i="14"/>
  <c r="BD67" i="14"/>
  <c r="BE67" i="14"/>
  <c r="BF67" i="14"/>
  <c r="BG67" i="14"/>
  <c r="BH67" i="14"/>
  <c r="BI67" i="14"/>
  <c r="BJ67" i="14"/>
  <c r="BK67" i="14"/>
  <c r="BL67" i="14"/>
  <c r="BM67" i="14"/>
  <c r="BN67" i="14"/>
  <c r="BO67" i="14"/>
  <c r="BP67" i="14"/>
  <c r="BQ67" i="14"/>
  <c r="BR67" i="14"/>
  <c r="BS67" i="14"/>
  <c r="BT67" i="14"/>
  <c r="BU67" i="14"/>
  <c r="BV67" i="14"/>
  <c r="BW67" i="14"/>
  <c r="BX67" i="14"/>
  <c r="AF67" i="14"/>
  <c r="AG66" i="14"/>
  <c r="AH66" i="14"/>
  <c r="AI66" i="14"/>
  <c r="AJ66" i="14"/>
  <c r="AK66" i="14"/>
  <c r="AL66" i="14"/>
  <c r="AM66" i="14"/>
  <c r="AN66" i="14"/>
  <c r="AO66" i="14"/>
  <c r="AP66" i="14"/>
  <c r="AQ66" i="14"/>
  <c r="AR66" i="14"/>
  <c r="AS66" i="14"/>
  <c r="AT66" i="14"/>
  <c r="AU66" i="14"/>
  <c r="AV66" i="14"/>
  <c r="AW66" i="14"/>
  <c r="AX66" i="14"/>
  <c r="AY66" i="14"/>
  <c r="AZ66" i="14"/>
  <c r="BA66" i="14"/>
  <c r="BB66" i="14"/>
  <c r="BC66" i="14"/>
  <c r="BD66" i="14"/>
  <c r="BE66" i="14"/>
  <c r="BF66" i="14"/>
  <c r="BG66" i="14"/>
  <c r="BH66" i="14"/>
  <c r="BI66" i="14"/>
  <c r="BJ66" i="14"/>
  <c r="BK66" i="14"/>
  <c r="BL66" i="14"/>
  <c r="BM66" i="14"/>
  <c r="BN66" i="14"/>
  <c r="BO66" i="14"/>
  <c r="BP66" i="14"/>
  <c r="BQ66" i="14"/>
  <c r="BR66" i="14"/>
  <c r="BS66" i="14"/>
  <c r="BT66" i="14"/>
  <c r="BU66" i="14"/>
  <c r="BV66" i="14"/>
  <c r="BW66" i="14"/>
  <c r="BX66" i="14"/>
  <c r="AF66" i="14"/>
  <c r="AG63" i="14"/>
  <c r="AH63" i="14"/>
  <c r="AI63" i="14"/>
  <c r="AJ63" i="14"/>
  <c r="AK63" i="14"/>
  <c r="AL63" i="14"/>
  <c r="AM63" i="14"/>
  <c r="AN63" i="14"/>
  <c r="AO63" i="14"/>
  <c r="AP63" i="14"/>
  <c r="AQ63" i="14"/>
  <c r="AR63" i="14"/>
  <c r="AS63" i="14"/>
  <c r="AT63" i="14"/>
  <c r="AU63" i="14"/>
  <c r="AV63" i="14"/>
  <c r="AW63" i="14"/>
  <c r="AX63" i="14"/>
  <c r="AY63" i="14"/>
  <c r="AZ63" i="14"/>
  <c r="BA63" i="14"/>
  <c r="BB63" i="14"/>
  <c r="BC63" i="14"/>
  <c r="BD63" i="14"/>
  <c r="BE63" i="14"/>
  <c r="BF63" i="14"/>
  <c r="BG63" i="14"/>
  <c r="BH63" i="14"/>
  <c r="BI63" i="14"/>
  <c r="BJ63" i="14"/>
  <c r="BK63" i="14"/>
  <c r="BL63" i="14"/>
  <c r="BM63" i="14"/>
  <c r="BN63" i="14"/>
  <c r="BO63" i="14"/>
  <c r="BP63" i="14"/>
  <c r="BQ63" i="14"/>
  <c r="BR63" i="14"/>
  <c r="BS63" i="14"/>
  <c r="BT63" i="14"/>
  <c r="BU63" i="14"/>
  <c r="BV63" i="14"/>
  <c r="BW63" i="14"/>
  <c r="BX63" i="14"/>
  <c r="AF63" i="14"/>
  <c r="BX61" i="14"/>
  <c r="BW61" i="14"/>
  <c r="BV61" i="14"/>
  <c r="BU61" i="14"/>
  <c r="BT61" i="14"/>
  <c r="W64" i="14"/>
  <c r="X64" i="14"/>
  <c r="Y64" i="14"/>
  <c r="Z64" i="14"/>
  <c r="AA64" i="14"/>
  <c r="AB64" i="14"/>
  <c r="AC64" i="14"/>
  <c r="AD64" i="14"/>
  <c r="AE64" i="14"/>
  <c r="AF64" i="14"/>
  <c r="AG64" i="14"/>
  <c r="AH64" i="14"/>
  <c r="AI64" i="14"/>
  <c r="AJ64" i="14"/>
  <c r="AK64" i="14"/>
  <c r="AL64" i="14"/>
  <c r="AM64" i="14"/>
  <c r="AN64" i="14"/>
  <c r="AO64" i="14"/>
  <c r="AP64" i="14"/>
  <c r="AQ64" i="14"/>
  <c r="AR64" i="14"/>
  <c r="AS64" i="14"/>
  <c r="AT64" i="14"/>
  <c r="AU64" i="14"/>
  <c r="AV64" i="14"/>
  <c r="AW64" i="14"/>
  <c r="AX64" i="14"/>
  <c r="AY64" i="14"/>
  <c r="AZ64" i="14"/>
  <c r="BA64" i="14"/>
  <c r="BB64" i="14"/>
  <c r="BC64" i="14"/>
  <c r="BD64" i="14"/>
  <c r="BE64" i="14"/>
  <c r="BF64" i="14"/>
  <c r="BG64" i="14"/>
  <c r="BH64" i="14"/>
  <c r="BI64" i="14"/>
  <c r="BJ64" i="14"/>
  <c r="BK64" i="14"/>
  <c r="BL64" i="14"/>
  <c r="BM64" i="14"/>
  <c r="BN64" i="14"/>
  <c r="BO64" i="14"/>
  <c r="BP64" i="14"/>
  <c r="BQ64" i="14"/>
  <c r="BR64" i="14"/>
  <c r="BS64" i="14"/>
  <c r="BT64" i="14"/>
  <c r="BU64" i="14"/>
  <c r="BV64" i="14"/>
  <c r="BW64" i="14"/>
  <c r="BX64" i="14"/>
  <c r="V64" i="14"/>
  <c r="CH64" i="14" s="1"/>
  <c r="H68" i="14"/>
  <c r="I68" i="14"/>
  <c r="J68" i="14"/>
  <c r="K68" i="14"/>
  <c r="L68" i="14"/>
  <c r="M68" i="14"/>
  <c r="N68" i="14"/>
  <c r="O68" i="14"/>
  <c r="P68" i="14"/>
  <c r="Q68" i="14"/>
  <c r="R68" i="14"/>
  <c r="S68" i="14"/>
  <c r="T68" i="14"/>
  <c r="U68" i="14"/>
  <c r="V68" i="14"/>
  <c r="W68" i="14"/>
  <c r="X68" i="14"/>
  <c r="Y68" i="14"/>
  <c r="Z68" i="14"/>
  <c r="AA68" i="14"/>
  <c r="AB68" i="14"/>
  <c r="AC68" i="14"/>
  <c r="AD68" i="14"/>
  <c r="AE68" i="14"/>
  <c r="AF68" i="14"/>
  <c r="AG68" i="14"/>
  <c r="AH68" i="14"/>
  <c r="AI68" i="14"/>
  <c r="AJ68" i="14"/>
  <c r="AK68" i="14"/>
  <c r="AL68" i="14"/>
  <c r="AM68" i="14"/>
  <c r="AN68" i="14"/>
  <c r="AO68" i="14"/>
  <c r="AP68" i="14"/>
  <c r="AQ68" i="14"/>
  <c r="AR68" i="14"/>
  <c r="AS68" i="14"/>
  <c r="AT68" i="14"/>
  <c r="AU68" i="14"/>
  <c r="AV68" i="14"/>
  <c r="AW68" i="14"/>
  <c r="AX68" i="14"/>
  <c r="AY68" i="14"/>
  <c r="AZ68" i="14"/>
  <c r="BA68" i="14"/>
  <c r="BB68" i="14"/>
  <c r="BC68" i="14"/>
  <c r="BD68" i="14"/>
  <c r="BE68" i="14"/>
  <c r="BF68" i="14"/>
  <c r="BG68" i="14"/>
  <c r="BH68" i="14"/>
  <c r="BI68" i="14"/>
  <c r="BJ68" i="14"/>
  <c r="BK68" i="14"/>
  <c r="BL68" i="14"/>
  <c r="BM68" i="14"/>
  <c r="BN68" i="14"/>
  <c r="BO68" i="14"/>
  <c r="BP68" i="14"/>
  <c r="BQ68" i="14"/>
  <c r="BR68" i="14"/>
  <c r="BS68" i="14"/>
  <c r="BT68" i="14"/>
  <c r="BU68" i="14"/>
  <c r="BV68" i="14"/>
  <c r="BW68" i="14"/>
  <c r="BX68" i="14"/>
  <c r="H69" i="14"/>
  <c r="I69" i="14"/>
  <c r="J69" i="14"/>
  <c r="K69" i="14"/>
  <c r="L69" i="14"/>
  <c r="M69" i="14"/>
  <c r="N69" i="14"/>
  <c r="O69" i="14"/>
  <c r="P69" i="14"/>
  <c r="Q69" i="14"/>
  <c r="R69" i="14"/>
  <c r="S69" i="14"/>
  <c r="T69" i="14"/>
  <c r="U69" i="14"/>
  <c r="V69" i="14"/>
  <c r="W69" i="14"/>
  <c r="X69" i="14"/>
  <c r="Y69" i="14"/>
  <c r="Z69" i="14"/>
  <c r="AA69" i="14"/>
  <c r="AB69" i="14"/>
  <c r="AC69" i="14"/>
  <c r="AD69" i="14"/>
  <c r="AE69" i="14"/>
  <c r="AF69" i="14"/>
  <c r="AG69" i="14"/>
  <c r="AH69" i="14"/>
  <c r="AI69" i="14"/>
  <c r="AJ69" i="14"/>
  <c r="AK69" i="14"/>
  <c r="AL69" i="14"/>
  <c r="AM69" i="14"/>
  <c r="AN69" i="14"/>
  <c r="AO69" i="14"/>
  <c r="AP69" i="14"/>
  <c r="AQ69" i="14"/>
  <c r="AR69" i="14"/>
  <c r="AS69" i="14"/>
  <c r="AT69" i="14"/>
  <c r="AU69" i="14"/>
  <c r="AV69" i="14"/>
  <c r="AW69" i="14"/>
  <c r="AX69" i="14"/>
  <c r="AY69" i="14"/>
  <c r="AZ69" i="14"/>
  <c r="BA69" i="14"/>
  <c r="BB69" i="14"/>
  <c r="BC69" i="14"/>
  <c r="BD69" i="14"/>
  <c r="BE69" i="14"/>
  <c r="BF69" i="14"/>
  <c r="BG69" i="14"/>
  <c r="BH69" i="14"/>
  <c r="BI69" i="14"/>
  <c r="BJ69" i="14"/>
  <c r="BK69" i="14"/>
  <c r="BL69" i="14"/>
  <c r="BM69" i="14"/>
  <c r="BN69" i="14"/>
  <c r="BO69" i="14"/>
  <c r="BP69" i="14"/>
  <c r="BQ69" i="14"/>
  <c r="BR69" i="14"/>
  <c r="BS69" i="14"/>
  <c r="BT69" i="14"/>
  <c r="BU69" i="14"/>
  <c r="BV69" i="14"/>
  <c r="BW69" i="14"/>
  <c r="BX69" i="14"/>
  <c r="H70" i="14"/>
  <c r="I70" i="14"/>
  <c r="J70" i="14"/>
  <c r="K70" i="14"/>
  <c r="L70" i="14"/>
  <c r="M70" i="14"/>
  <c r="N70" i="14"/>
  <c r="O70" i="14"/>
  <c r="P70" i="14"/>
  <c r="Q70" i="14"/>
  <c r="R70" i="14"/>
  <c r="S70" i="14"/>
  <c r="T70" i="14"/>
  <c r="U70" i="14"/>
  <c r="V70" i="14"/>
  <c r="W70" i="14"/>
  <c r="X70" i="14"/>
  <c r="Y70" i="14"/>
  <c r="Z70" i="14"/>
  <c r="AA70" i="14"/>
  <c r="AB70" i="14"/>
  <c r="AC70" i="14"/>
  <c r="AD70" i="14"/>
  <c r="AE70" i="14"/>
  <c r="AF70" i="14"/>
  <c r="AG70" i="14"/>
  <c r="AH70" i="14"/>
  <c r="AI70" i="14"/>
  <c r="AJ70" i="14"/>
  <c r="AK70" i="14"/>
  <c r="AL70" i="14"/>
  <c r="AM70" i="14"/>
  <c r="AN70" i="14"/>
  <c r="AO70" i="14"/>
  <c r="AP70" i="14"/>
  <c r="AQ70" i="14"/>
  <c r="AR70" i="14"/>
  <c r="AS70" i="14"/>
  <c r="AT70" i="14"/>
  <c r="AU70" i="14"/>
  <c r="AV70" i="14"/>
  <c r="AW70" i="14"/>
  <c r="AX70" i="14"/>
  <c r="AY70" i="14"/>
  <c r="AZ70" i="14"/>
  <c r="BA70" i="14"/>
  <c r="BB70" i="14"/>
  <c r="BC70" i="14"/>
  <c r="BD70" i="14"/>
  <c r="BE70" i="14"/>
  <c r="BF70" i="14"/>
  <c r="BG70" i="14"/>
  <c r="BH70" i="14"/>
  <c r="BI70" i="14"/>
  <c r="BJ70" i="14"/>
  <c r="BK70" i="14"/>
  <c r="BL70" i="14"/>
  <c r="BM70" i="14"/>
  <c r="BN70" i="14"/>
  <c r="BO70" i="14"/>
  <c r="BP70" i="14"/>
  <c r="BQ70" i="14"/>
  <c r="BR70" i="14"/>
  <c r="BS70" i="14"/>
  <c r="BT70" i="14"/>
  <c r="BU70" i="14"/>
  <c r="BV70" i="14"/>
  <c r="BW70" i="14"/>
  <c r="BX70" i="14"/>
  <c r="H71" i="14"/>
  <c r="I71" i="14"/>
  <c r="J71" i="14"/>
  <c r="K71" i="14"/>
  <c r="L71" i="14"/>
  <c r="M71" i="14"/>
  <c r="N71" i="14"/>
  <c r="O71" i="14"/>
  <c r="P71" i="14"/>
  <c r="Q71" i="14"/>
  <c r="R71" i="14"/>
  <c r="S71" i="14"/>
  <c r="T71" i="14"/>
  <c r="U71" i="14"/>
  <c r="V71" i="14"/>
  <c r="W71" i="14"/>
  <c r="X71" i="14"/>
  <c r="Y71" i="14"/>
  <c r="Z71" i="14"/>
  <c r="AA71" i="14"/>
  <c r="AB71" i="14"/>
  <c r="AC71" i="14"/>
  <c r="AD71" i="14"/>
  <c r="AE71" i="14"/>
  <c r="AF71" i="14"/>
  <c r="AG71" i="14"/>
  <c r="AH71" i="14"/>
  <c r="AI71" i="14"/>
  <c r="AJ71" i="14"/>
  <c r="AK71" i="14"/>
  <c r="AL71" i="14"/>
  <c r="AM71" i="14"/>
  <c r="AN71" i="14"/>
  <c r="AO71" i="14"/>
  <c r="AP71" i="14"/>
  <c r="AQ71" i="14"/>
  <c r="AR71" i="14"/>
  <c r="AS71" i="14"/>
  <c r="AT71" i="14"/>
  <c r="AU71" i="14"/>
  <c r="AV71" i="14"/>
  <c r="AW71" i="14"/>
  <c r="AX71" i="14"/>
  <c r="AY71" i="14"/>
  <c r="AZ71" i="14"/>
  <c r="BA71" i="14"/>
  <c r="BB71" i="14"/>
  <c r="BC71" i="14"/>
  <c r="BD71" i="14"/>
  <c r="BE71" i="14"/>
  <c r="BF71" i="14"/>
  <c r="BG71" i="14"/>
  <c r="BH71" i="14"/>
  <c r="BI71" i="14"/>
  <c r="BJ71" i="14"/>
  <c r="BK71" i="14"/>
  <c r="BL71" i="14"/>
  <c r="BM71" i="14"/>
  <c r="BN71" i="14"/>
  <c r="BO71" i="14"/>
  <c r="BP71" i="14"/>
  <c r="BQ71" i="14"/>
  <c r="BR71" i="14"/>
  <c r="BS71" i="14"/>
  <c r="BT71" i="14"/>
  <c r="BU71" i="14"/>
  <c r="BV71" i="14"/>
  <c r="BW71" i="14"/>
  <c r="BX71" i="14"/>
  <c r="G71" i="14"/>
  <c r="G70" i="14"/>
  <c r="G69" i="14"/>
  <c r="G68" i="14"/>
  <c r="CH68" i="14" s="1"/>
  <c r="H62" i="14"/>
  <c r="I62" i="14"/>
  <c r="J62" i="14"/>
  <c r="K62" i="14"/>
  <c r="L62" i="14"/>
  <c r="M62" i="14"/>
  <c r="N62" i="14"/>
  <c r="O62" i="14"/>
  <c r="P62" i="14"/>
  <c r="Q62" i="14"/>
  <c r="R62" i="14"/>
  <c r="S62" i="14"/>
  <c r="T62" i="14"/>
  <c r="U62" i="14"/>
  <c r="V62" i="14"/>
  <c r="W62" i="14"/>
  <c r="X62" i="14"/>
  <c r="Y62" i="14"/>
  <c r="Z62" i="14"/>
  <c r="AA62" i="14"/>
  <c r="AB62" i="14"/>
  <c r="AC62" i="14"/>
  <c r="AD62" i="14"/>
  <c r="AE62" i="14"/>
  <c r="AF62" i="14"/>
  <c r="AG62" i="14"/>
  <c r="AH62" i="14"/>
  <c r="AI62" i="14"/>
  <c r="AJ62" i="14"/>
  <c r="AK62" i="14"/>
  <c r="AL62" i="14"/>
  <c r="AM62" i="14"/>
  <c r="AN62" i="14"/>
  <c r="AO62" i="14"/>
  <c r="AP62" i="14"/>
  <c r="AQ62" i="14"/>
  <c r="AR62" i="14"/>
  <c r="AS62" i="14"/>
  <c r="AT62" i="14"/>
  <c r="AU62" i="14"/>
  <c r="AV62" i="14"/>
  <c r="AW62" i="14"/>
  <c r="AX62" i="14"/>
  <c r="AY62" i="14"/>
  <c r="AZ62" i="14"/>
  <c r="BA62" i="14"/>
  <c r="BB62" i="14"/>
  <c r="BC62" i="14"/>
  <c r="BD62" i="14"/>
  <c r="BE62" i="14"/>
  <c r="BF62" i="14"/>
  <c r="BG62" i="14"/>
  <c r="BH62" i="14"/>
  <c r="BI62" i="14"/>
  <c r="BJ62" i="14"/>
  <c r="BK62" i="14"/>
  <c r="BL62" i="14"/>
  <c r="BM62" i="14"/>
  <c r="BN62" i="14"/>
  <c r="BO62" i="14"/>
  <c r="BP62" i="14"/>
  <c r="BQ62" i="14"/>
  <c r="BR62" i="14"/>
  <c r="BS62" i="14"/>
  <c r="G62" i="14"/>
  <c r="BN60" i="14"/>
  <c r="BO60" i="14"/>
  <c r="BP60" i="14"/>
  <c r="BQ60" i="14"/>
  <c r="BR60" i="14"/>
  <c r="BS60" i="14"/>
  <c r="BT60" i="14"/>
  <c r="BU60" i="14"/>
  <c r="BV60" i="14"/>
  <c r="BW60" i="14"/>
  <c r="BX60" i="14"/>
  <c r="AA60" i="14"/>
  <c r="AB60" i="14"/>
  <c r="AC60" i="14"/>
  <c r="AD60" i="14"/>
  <c r="AE60" i="14"/>
  <c r="AF60" i="14"/>
  <c r="AG60" i="14"/>
  <c r="AH60" i="14"/>
  <c r="AI60" i="14"/>
  <c r="AJ60" i="14"/>
  <c r="AK60" i="14"/>
  <c r="AL60" i="14"/>
  <c r="AM60" i="14"/>
  <c r="AN60" i="14"/>
  <c r="AO60" i="14"/>
  <c r="AP60" i="14"/>
  <c r="AQ60" i="14"/>
  <c r="AR60" i="14"/>
  <c r="AS60" i="14"/>
  <c r="AT60" i="14"/>
  <c r="AU60" i="14"/>
  <c r="AV60" i="14"/>
  <c r="AW60" i="14"/>
  <c r="AX60" i="14"/>
  <c r="AY60" i="14"/>
  <c r="AZ60" i="14"/>
  <c r="BA60" i="14"/>
  <c r="BB60" i="14"/>
  <c r="BC60" i="14"/>
  <c r="BD60" i="14"/>
  <c r="BE60" i="14"/>
  <c r="BF60" i="14"/>
  <c r="BG60" i="14"/>
  <c r="BH60" i="14"/>
  <c r="BI60" i="14"/>
  <c r="BJ60" i="14"/>
  <c r="BK60" i="14"/>
  <c r="BL60" i="14"/>
  <c r="BM60" i="14"/>
  <c r="H59" i="14"/>
  <c r="I59" i="14"/>
  <c r="J59" i="14"/>
  <c r="K59" i="14"/>
  <c r="L59" i="14"/>
  <c r="M59" i="14"/>
  <c r="N59" i="14"/>
  <c r="O59" i="14"/>
  <c r="P59" i="14"/>
  <c r="Q59" i="14"/>
  <c r="R59" i="14"/>
  <c r="S59" i="14"/>
  <c r="T59" i="14"/>
  <c r="U59" i="14"/>
  <c r="V59" i="14"/>
  <c r="W59" i="14"/>
  <c r="X59" i="14"/>
  <c r="Y59" i="14"/>
  <c r="Z59" i="14"/>
  <c r="AA59" i="14"/>
  <c r="AB59" i="14"/>
  <c r="AC59" i="14"/>
  <c r="AD59" i="14"/>
  <c r="AE59" i="14"/>
  <c r="AF59" i="14"/>
  <c r="AG59" i="14"/>
  <c r="AH59" i="14"/>
  <c r="AI59" i="14"/>
  <c r="AJ59" i="14"/>
  <c r="AK59" i="14"/>
  <c r="AL59" i="14"/>
  <c r="AM59" i="14"/>
  <c r="AN59" i="14"/>
  <c r="AO59" i="14"/>
  <c r="AP59" i="14"/>
  <c r="AQ59" i="14"/>
  <c r="AR59" i="14"/>
  <c r="AS59" i="14"/>
  <c r="AT59" i="14"/>
  <c r="AU59" i="14"/>
  <c r="AV59" i="14"/>
  <c r="AW59" i="14"/>
  <c r="AX59" i="14"/>
  <c r="AY59" i="14"/>
  <c r="AZ59" i="14"/>
  <c r="BA59" i="14"/>
  <c r="BB59" i="14"/>
  <c r="BC59" i="14"/>
  <c r="BD59" i="14"/>
  <c r="BE59" i="14"/>
  <c r="BF59" i="14"/>
  <c r="BG59" i="14"/>
  <c r="BH59" i="14"/>
  <c r="BI59" i="14"/>
  <c r="BJ59" i="14"/>
  <c r="BK59" i="14"/>
  <c r="BL59" i="14"/>
  <c r="BM59" i="14"/>
  <c r="BN59" i="14"/>
  <c r="BO59" i="14"/>
  <c r="BP59" i="14"/>
  <c r="BQ59" i="14"/>
  <c r="BR59" i="14"/>
  <c r="BS59" i="14"/>
  <c r="BT59" i="14"/>
  <c r="BU59" i="14"/>
  <c r="BV59" i="14"/>
  <c r="BW59" i="14"/>
  <c r="BX59" i="14"/>
  <c r="G59" i="14"/>
  <c r="BA58" i="14"/>
  <c r="BB58" i="14"/>
  <c r="BC58" i="14"/>
  <c r="BD58" i="14"/>
  <c r="BE58" i="14"/>
  <c r="BF58" i="14"/>
  <c r="BG58" i="14"/>
  <c r="BH58" i="14"/>
  <c r="BI58" i="14"/>
  <c r="BJ58" i="14"/>
  <c r="BK58" i="14"/>
  <c r="BL58" i="14"/>
  <c r="BM58" i="14"/>
  <c r="BN58" i="14"/>
  <c r="BO58" i="14"/>
  <c r="BP58" i="14"/>
  <c r="BQ58" i="14"/>
  <c r="BR58" i="14"/>
  <c r="BS58" i="14"/>
  <c r="AZ58" i="14"/>
  <c r="K48" i="14"/>
  <c r="J48" i="14"/>
  <c r="I48" i="14"/>
  <c r="H48" i="14"/>
  <c r="G48" i="14"/>
  <c r="K47" i="14"/>
  <c r="J47" i="14"/>
  <c r="I47" i="14"/>
  <c r="H47" i="14"/>
  <c r="G47" i="14"/>
  <c r="K44" i="14"/>
  <c r="J44" i="14"/>
  <c r="I44" i="14"/>
  <c r="H44" i="14"/>
  <c r="G44" i="14"/>
  <c r="K36" i="14"/>
  <c r="J36" i="14"/>
  <c r="I36" i="14"/>
  <c r="H36" i="14"/>
  <c r="G36" i="14"/>
  <c r="K35" i="14"/>
  <c r="J35" i="14"/>
  <c r="I35" i="14"/>
  <c r="H35" i="14"/>
  <c r="G35" i="14"/>
  <c r="K33" i="14"/>
  <c r="J33" i="14"/>
  <c r="I33" i="14"/>
  <c r="H33" i="14"/>
  <c r="G33" i="14"/>
  <c r="K32" i="14"/>
  <c r="J32" i="14"/>
  <c r="I32" i="14"/>
  <c r="H32" i="14"/>
  <c r="G32" i="14"/>
  <c r="K29" i="14"/>
  <c r="J29" i="14"/>
  <c r="I29" i="14"/>
  <c r="H29" i="14"/>
  <c r="G29" i="14"/>
  <c r="P51" i="14"/>
  <c r="O51" i="14"/>
  <c r="N51" i="14"/>
  <c r="M51" i="14"/>
  <c r="L51" i="14"/>
  <c r="P48" i="14"/>
  <c r="O48" i="14"/>
  <c r="N48" i="14"/>
  <c r="M48" i="14"/>
  <c r="L48" i="14"/>
  <c r="P47" i="14"/>
  <c r="O47" i="14"/>
  <c r="N47" i="14"/>
  <c r="M47" i="14"/>
  <c r="L47" i="14"/>
  <c r="P44" i="14"/>
  <c r="O44" i="14"/>
  <c r="N44" i="14"/>
  <c r="M44" i="14"/>
  <c r="L44" i="14"/>
  <c r="P40" i="14"/>
  <c r="O40" i="14"/>
  <c r="N40" i="14"/>
  <c r="M40" i="14"/>
  <c r="L40" i="14"/>
  <c r="P36" i="14"/>
  <c r="O36" i="14"/>
  <c r="N36" i="14"/>
  <c r="M36" i="14"/>
  <c r="L36" i="14"/>
  <c r="P35" i="14"/>
  <c r="O35" i="14"/>
  <c r="N35" i="14"/>
  <c r="M35" i="14"/>
  <c r="L35" i="14"/>
  <c r="P33" i="14"/>
  <c r="O33" i="14"/>
  <c r="N33" i="14"/>
  <c r="M33" i="14"/>
  <c r="L33" i="14"/>
  <c r="P32" i="14"/>
  <c r="O32" i="14"/>
  <c r="N32" i="14"/>
  <c r="M32" i="14"/>
  <c r="L32" i="14"/>
  <c r="P29" i="14"/>
  <c r="O29" i="14"/>
  <c r="N29" i="14"/>
  <c r="M29" i="14"/>
  <c r="L29" i="14"/>
  <c r="U22" i="14"/>
  <c r="T22" i="14"/>
  <c r="S22" i="14"/>
  <c r="R22" i="14"/>
  <c r="Q22" i="14"/>
  <c r="U26" i="14"/>
  <c r="T26" i="14"/>
  <c r="S26" i="14"/>
  <c r="R26" i="14"/>
  <c r="Q26" i="14"/>
  <c r="U29" i="14"/>
  <c r="T29" i="14"/>
  <c r="S29" i="14"/>
  <c r="R29" i="14"/>
  <c r="Q29" i="14"/>
  <c r="U32" i="14"/>
  <c r="T32" i="14"/>
  <c r="S32" i="14"/>
  <c r="R32" i="14"/>
  <c r="Q32" i="14"/>
  <c r="U33" i="14"/>
  <c r="T33" i="14"/>
  <c r="S33" i="14"/>
  <c r="R33" i="14"/>
  <c r="Q33" i="14"/>
  <c r="U35" i="14"/>
  <c r="T35" i="14"/>
  <c r="S35" i="14"/>
  <c r="R35" i="14"/>
  <c r="Q35" i="14"/>
  <c r="U36" i="14"/>
  <c r="T36" i="14"/>
  <c r="S36" i="14"/>
  <c r="R36" i="14"/>
  <c r="Q36" i="14"/>
  <c r="U40" i="14"/>
  <c r="T40" i="14"/>
  <c r="S40" i="14"/>
  <c r="R40" i="14"/>
  <c r="Q40" i="14"/>
  <c r="U44" i="14"/>
  <c r="T44" i="14"/>
  <c r="S44" i="14"/>
  <c r="R44" i="14"/>
  <c r="Q44" i="14"/>
  <c r="U47" i="14"/>
  <c r="T47" i="14"/>
  <c r="S47" i="14"/>
  <c r="R47" i="14"/>
  <c r="Q47" i="14"/>
  <c r="U48" i="14"/>
  <c r="T48" i="14"/>
  <c r="S48" i="14"/>
  <c r="R48" i="14"/>
  <c r="Q48" i="14"/>
  <c r="U51" i="14"/>
  <c r="T51" i="14"/>
  <c r="S51" i="14"/>
  <c r="R51" i="14"/>
  <c r="Q51" i="14"/>
  <c r="Z51" i="14"/>
  <c r="Y51" i="14"/>
  <c r="X51" i="14"/>
  <c r="W51" i="14"/>
  <c r="V51" i="14"/>
  <c r="Z48" i="14"/>
  <c r="Y48" i="14"/>
  <c r="X48" i="14"/>
  <c r="W48" i="14"/>
  <c r="V48" i="14"/>
  <c r="Z47" i="14"/>
  <c r="Y47" i="14"/>
  <c r="X47" i="14"/>
  <c r="W47" i="14"/>
  <c r="V47" i="14"/>
  <c r="Z44" i="14"/>
  <c r="Y44" i="14"/>
  <c r="X44" i="14"/>
  <c r="W44" i="14"/>
  <c r="V44" i="14"/>
  <c r="Z40" i="14"/>
  <c r="Y40" i="14"/>
  <c r="X40" i="14"/>
  <c r="W40" i="14"/>
  <c r="V40" i="14"/>
  <c r="Z36" i="14"/>
  <c r="Y36" i="14"/>
  <c r="X36" i="14"/>
  <c r="W36" i="14"/>
  <c r="V36" i="14"/>
  <c r="Z35" i="14"/>
  <c r="Y35" i="14"/>
  <c r="X35" i="14"/>
  <c r="W35" i="14"/>
  <c r="V35" i="14"/>
  <c r="Z32" i="14"/>
  <c r="Y32" i="14"/>
  <c r="X32" i="14"/>
  <c r="W32" i="14"/>
  <c r="V32" i="14"/>
  <c r="Z29" i="14"/>
  <c r="Y29" i="14"/>
  <c r="X29" i="14"/>
  <c r="W29" i="14"/>
  <c r="V29" i="14"/>
  <c r="AE55" i="14"/>
  <c r="AD55" i="14"/>
  <c r="AC55" i="14"/>
  <c r="AB55" i="14"/>
  <c r="AA55" i="14"/>
  <c r="AE51" i="14"/>
  <c r="AD51" i="14"/>
  <c r="AC51" i="14"/>
  <c r="AB51" i="14"/>
  <c r="AA51" i="14"/>
  <c r="AE48" i="14"/>
  <c r="AD48" i="14"/>
  <c r="AC48" i="14"/>
  <c r="AB48" i="14"/>
  <c r="AA48" i="14"/>
  <c r="AE47" i="14"/>
  <c r="AD47" i="14"/>
  <c r="AC47" i="14"/>
  <c r="AB47" i="14"/>
  <c r="AA47" i="14"/>
  <c r="AE44" i="14"/>
  <c r="AD44" i="14"/>
  <c r="AC44" i="14"/>
  <c r="AB44" i="14"/>
  <c r="AA44" i="14"/>
  <c r="AE41" i="14"/>
  <c r="AD41" i="14"/>
  <c r="AC41" i="14"/>
  <c r="AB41" i="14"/>
  <c r="AA41" i="14"/>
  <c r="AE40" i="14"/>
  <c r="AD40" i="14"/>
  <c r="AC40" i="14"/>
  <c r="AB40" i="14"/>
  <c r="AA40" i="14"/>
  <c r="AE36" i="14"/>
  <c r="AD36" i="14"/>
  <c r="AC36" i="14"/>
  <c r="AB36" i="14"/>
  <c r="AA36" i="14"/>
  <c r="AE35" i="14"/>
  <c r="AD35" i="14"/>
  <c r="AC35" i="14"/>
  <c r="AB35" i="14"/>
  <c r="AA35" i="14"/>
  <c r="AA33" i="14"/>
  <c r="AB33" i="14"/>
  <c r="AC33" i="14"/>
  <c r="AD33" i="14"/>
  <c r="AE33" i="14"/>
  <c r="AE32" i="14"/>
  <c r="AD32" i="14"/>
  <c r="AC32" i="14"/>
  <c r="AB32" i="14"/>
  <c r="AA32" i="14"/>
  <c r="AE29" i="14"/>
  <c r="AD29" i="14"/>
  <c r="AC29" i="14"/>
  <c r="AB29" i="14"/>
  <c r="AA29" i="14"/>
  <c r="AJ51" i="14"/>
  <c r="AI51" i="14"/>
  <c r="AH51" i="14"/>
  <c r="AG51" i="14"/>
  <c r="AF51" i="14"/>
  <c r="AF48" i="14"/>
  <c r="AG48" i="14"/>
  <c r="AH48" i="14"/>
  <c r="AI48" i="14"/>
  <c r="AJ48" i="14"/>
  <c r="AF49" i="14"/>
  <c r="AG49" i="14"/>
  <c r="AH49" i="14"/>
  <c r="AI49" i="14"/>
  <c r="AJ49" i="14"/>
  <c r="AJ47" i="14"/>
  <c r="AI47" i="14"/>
  <c r="AH47" i="14"/>
  <c r="AG47" i="14"/>
  <c r="AF47" i="14"/>
  <c r="AJ44" i="14"/>
  <c r="AI44" i="14"/>
  <c r="AH44" i="14"/>
  <c r="AG44" i="14"/>
  <c r="AF44" i="14"/>
  <c r="AF41" i="14"/>
  <c r="AG41" i="14"/>
  <c r="AH41" i="14"/>
  <c r="AI41" i="14"/>
  <c r="AJ41" i="14"/>
  <c r="AJ40" i="14"/>
  <c r="AI40" i="14"/>
  <c r="AH40" i="14"/>
  <c r="AG40" i="14"/>
  <c r="AF40" i="14"/>
  <c r="AF29" i="14"/>
  <c r="AG29" i="14"/>
  <c r="AH29" i="14"/>
  <c r="AI29" i="14"/>
  <c r="AJ29" i="14"/>
  <c r="AF30" i="14"/>
  <c r="AG30" i="14"/>
  <c r="AH30" i="14"/>
  <c r="AI30" i="14"/>
  <c r="AJ30" i="14"/>
  <c r="AF31" i="14"/>
  <c r="AG31" i="14"/>
  <c r="AH31" i="14"/>
  <c r="AI31" i="14"/>
  <c r="AJ31" i="14"/>
  <c r="AF32" i="14"/>
  <c r="AG32" i="14"/>
  <c r="AH32" i="14"/>
  <c r="AI32" i="14"/>
  <c r="AJ32" i="14"/>
  <c r="AF35" i="14"/>
  <c r="AG35" i="14"/>
  <c r="AH35" i="14"/>
  <c r="AI35" i="14"/>
  <c r="AJ35" i="14"/>
  <c r="AF36" i="14"/>
  <c r="AG36" i="14"/>
  <c r="AH36" i="14"/>
  <c r="AI36" i="14"/>
  <c r="AJ36" i="14"/>
  <c r="AF37" i="14"/>
  <c r="AG37" i="14"/>
  <c r="AH37" i="14"/>
  <c r="AI37" i="14"/>
  <c r="AJ37" i="14"/>
  <c r="AF38" i="14"/>
  <c r="AG38" i="14"/>
  <c r="AH38" i="14"/>
  <c r="AI38" i="14"/>
  <c r="AJ38" i="14"/>
  <c r="AF33" i="14"/>
  <c r="AG33" i="14"/>
  <c r="AH33" i="14"/>
  <c r="AI33" i="14"/>
  <c r="AJ33" i="14"/>
  <c r="BU29" i="14"/>
  <c r="BV29" i="14"/>
  <c r="BW29" i="14"/>
  <c r="BX29" i="14"/>
  <c r="BT29" i="14"/>
  <c r="BU41" i="14"/>
  <c r="BV41" i="14"/>
  <c r="BW41" i="14"/>
  <c r="BX41" i="14"/>
  <c r="BT41" i="14"/>
  <c r="AL20" i="14"/>
  <c r="AM20" i="14"/>
  <c r="AN20" i="14"/>
  <c r="AO20" i="14"/>
  <c r="AP20" i="14"/>
  <c r="AQ20" i="14"/>
  <c r="AR20" i="14"/>
  <c r="AS20" i="14"/>
  <c r="AT20" i="14"/>
  <c r="AU20" i="14"/>
  <c r="AV20" i="14"/>
  <c r="AW20" i="14"/>
  <c r="AX20" i="14"/>
  <c r="AY20" i="14"/>
  <c r="AZ20" i="14"/>
  <c r="BA20" i="14"/>
  <c r="BB20" i="14"/>
  <c r="BC20" i="14"/>
  <c r="BD20" i="14"/>
  <c r="BE20" i="14"/>
  <c r="BF20" i="14"/>
  <c r="BG20" i="14"/>
  <c r="BH20" i="14"/>
  <c r="BI20" i="14"/>
  <c r="BJ20" i="14"/>
  <c r="BK20" i="14"/>
  <c r="BL20" i="14"/>
  <c r="BM20" i="14"/>
  <c r="BN20" i="14"/>
  <c r="BO20" i="14"/>
  <c r="BP20" i="14"/>
  <c r="BQ20" i="14"/>
  <c r="BR20" i="14"/>
  <c r="BS20" i="14"/>
  <c r="BT20" i="14"/>
  <c r="BU20" i="14"/>
  <c r="BV20" i="14"/>
  <c r="BW20" i="14"/>
  <c r="BX20" i="14"/>
  <c r="AK20" i="14"/>
  <c r="BA24" i="14"/>
  <c r="BB24" i="14"/>
  <c r="BC24" i="14"/>
  <c r="BD24" i="14"/>
  <c r="BE24" i="14"/>
  <c r="BF24" i="14"/>
  <c r="BG24" i="14"/>
  <c r="BH24" i="14"/>
  <c r="BI24" i="14"/>
  <c r="BJ24" i="14"/>
  <c r="BK24" i="14"/>
  <c r="BL24" i="14"/>
  <c r="BM24" i="14"/>
  <c r="BN24" i="14"/>
  <c r="BO24" i="14"/>
  <c r="BP24" i="14"/>
  <c r="BQ24" i="14"/>
  <c r="BR24" i="14"/>
  <c r="BS24" i="14"/>
  <c r="BT24" i="14"/>
  <c r="BU24" i="14"/>
  <c r="BV24" i="14"/>
  <c r="BW24" i="14"/>
  <c r="BX24" i="14"/>
  <c r="AZ24" i="14"/>
  <c r="AV24" i="14"/>
  <c r="AW24" i="14"/>
  <c r="AX24" i="14"/>
  <c r="AY24" i="14"/>
  <c r="AU24" i="14"/>
  <c r="BF28" i="14"/>
  <c r="BG28" i="14"/>
  <c r="BH28" i="14"/>
  <c r="BI28" i="14"/>
  <c r="BE28" i="14"/>
  <c r="BA28" i="14"/>
  <c r="BB28" i="14"/>
  <c r="BC28" i="14"/>
  <c r="BD28" i="14"/>
  <c r="AZ28" i="14"/>
  <c r="AL28" i="14"/>
  <c r="AM28" i="14"/>
  <c r="AN28" i="14"/>
  <c r="AO28" i="14"/>
  <c r="AP28" i="14"/>
  <c r="AQ28" i="14"/>
  <c r="AR28" i="14"/>
  <c r="AS28" i="14"/>
  <c r="AT28" i="14"/>
  <c r="AK28" i="14"/>
  <c r="AG34" i="14"/>
  <c r="AH34" i="14"/>
  <c r="AI34" i="14"/>
  <c r="AJ34" i="14"/>
  <c r="AK34" i="14"/>
  <c r="AL34" i="14"/>
  <c r="AM34" i="14"/>
  <c r="AN34" i="14"/>
  <c r="AO34" i="14"/>
  <c r="AP34" i="14"/>
  <c r="AQ34" i="14"/>
  <c r="AR34" i="14"/>
  <c r="AS34" i="14"/>
  <c r="AT34" i="14"/>
  <c r="AU34" i="14"/>
  <c r="AV34" i="14"/>
  <c r="AW34" i="14"/>
  <c r="AX34" i="14"/>
  <c r="AY34" i="14"/>
  <c r="AZ34" i="14"/>
  <c r="BA34" i="14"/>
  <c r="BB34" i="14"/>
  <c r="BC34" i="14"/>
  <c r="BD34" i="14"/>
  <c r="BE34" i="14"/>
  <c r="BF34" i="14"/>
  <c r="BG34" i="14"/>
  <c r="BH34" i="14"/>
  <c r="BI34" i="14"/>
  <c r="BJ34" i="14"/>
  <c r="BK34" i="14"/>
  <c r="BL34" i="14"/>
  <c r="BM34" i="14"/>
  <c r="BN34" i="14"/>
  <c r="BO34" i="14"/>
  <c r="BP34" i="14"/>
  <c r="BQ34" i="14"/>
  <c r="BR34" i="14"/>
  <c r="BS34" i="14"/>
  <c r="BT34" i="14"/>
  <c r="BU34" i="14"/>
  <c r="BV34" i="14"/>
  <c r="BW34" i="14"/>
  <c r="BX34" i="14"/>
  <c r="AF34" i="14"/>
  <c r="AK33" i="14"/>
  <c r="AL33" i="14"/>
  <c r="AM33" i="14"/>
  <c r="AN33" i="14"/>
  <c r="AO33" i="14"/>
  <c r="AP33" i="14"/>
  <c r="AQ33" i="14"/>
  <c r="AR33" i="14"/>
  <c r="AS33" i="14"/>
  <c r="AT33" i="14"/>
  <c r="AU33" i="14"/>
  <c r="AV33" i="14"/>
  <c r="AW33" i="14"/>
  <c r="AX33" i="14"/>
  <c r="AY33" i="14"/>
  <c r="AZ33" i="14"/>
  <c r="BA33" i="14"/>
  <c r="BB33" i="14"/>
  <c r="BC33" i="14"/>
  <c r="BD33" i="14"/>
  <c r="BE33" i="14"/>
  <c r="BF33" i="14"/>
  <c r="BG33" i="14"/>
  <c r="BH33" i="14"/>
  <c r="BI33" i="14"/>
  <c r="BJ33" i="14"/>
  <c r="BK33" i="14"/>
  <c r="BL33" i="14"/>
  <c r="BM33" i="14"/>
  <c r="BN33" i="14"/>
  <c r="BO33" i="14"/>
  <c r="BP33" i="14"/>
  <c r="BQ33" i="14"/>
  <c r="BR33" i="14"/>
  <c r="BS33" i="14"/>
  <c r="BT33" i="14"/>
  <c r="BU33" i="14"/>
  <c r="BV33" i="14"/>
  <c r="BW33" i="14"/>
  <c r="BX33" i="14"/>
  <c r="BU39" i="14"/>
  <c r="BV39" i="14"/>
  <c r="BW39" i="14"/>
  <c r="BX39" i="14"/>
  <c r="BT39" i="14"/>
  <c r="BP39" i="14"/>
  <c r="BQ39" i="14"/>
  <c r="BR39" i="14"/>
  <c r="BS39" i="14"/>
  <c r="BO39" i="14"/>
  <c r="BU40" i="14"/>
  <c r="BV40" i="14"/>
  <c r="BW40" i="14"/>
  <c r="BX40" i="14"/>
  <c r="BT40" i="14"/>
  <c r="AK40" i="14"/>
  <c r="AL40" i="14"/>
  <c r="AM40" i="14"/>
  <c r="AN40" i="14"/>
  <c r="AO40" i="14"/>
  <c r="BU38" i="14"/>
  <c r="BV38" i="14"/>
  <c r="BW38" i="14"/>
  <c r="BX38" i="14"/>
  <c r="BT38" i="14"/>
  <c r="AK38" i="14"/>
  <c r="AL38" i="14"/>
  <c r="AM38" i="14"/>
  <c r="AN38" i="14"/>
  <c r="AO38" i="14"/>
  <c r="AU38" i="14"/>
  <c r="AV38" i="14"/>
  <c r="AW38" i="14"/>
  <c r="AX38" i="14"/>
  <c r="AY38" i="14"/>
  <c r="AZ38" i="14"/>
  <c r="BA38" i="14"/>
  <c r="BB38" i="14"/>
  <c r="BC38" i="14"/>
  <c r="BD38" i="14"/>
  <c r="BE38" i="14"/>
  <c r="BF38" i="14"/>
  <c r="BG38" i="14"/>
  <c r="BH38" i="14"/>
  <c r="BI38" i="14"/>
  <c r="BJ38" i="14"/>
  <c r="BK38" i="14"/>
  <c r="BL38" i="14"/>
  <c r="BM38" i="14"/>
  <c r="BN38" i="14"/>
  <c r="AK41" i="14"/>
  <c r="AL41" i="14"/>
  <c r="AM41" i="14"/>
  <c r="AN41" i="14"/>
  <c r="AO41" i="14"/>
  <c r="AK31" i="14"/>
  <c r="AL31" i="14"/>
  <c r="AM31" i="14"/>
  <c r="AN31" i="14"/>
  <c r="AO31" i="14"/>
  <c r="AK30" i="14"/>
  <c r="AL30" i="14"/>
  <c r="AM30" i="14"/>
  <c r="AN30" i="14"/>
  <c r="AO30" i="14"/>
  <c r="AP30" i="14"/>
  <c r="AQ30" i="14"/>
  <c r="AR30" i="14"/>
  <c r="AS30" i="14"/>
  <c r="AT30" i="14"/>
  <c r="AU30" i="14"/>
  <c r="AV30" i="14"/>
  <c r="AW30" i="14"/>
  <c r="AX30" i="14"/>
  <c r="AY30" i="14"/>
  <c r="AZ30" i="14"/>
  <c r="BA30" i="14"/>
  <c r="BB30" i="14"/>
  <c r="BC30" i="14"/>
  <c r="BD30" i="14"/>
  <c r="BE30" i="14"/>
  <c r="BF30" i="14"/>
  <c r="BG30" i="14"/>
  <c r="BH30" i="14"/>
  <c r="BI30" i="14"/>
  <c r="BJ30" i="14"/>
  <c r="BK30" i="14"/>
  <c r="BL30" i="14"/>
  <c r="BM30" i="14"/>
  <c r="BN30" i="14"/>
  <c r="BO30" i="14"/>
  <c r="BP30" i="14"/>
  <c r="BQ30" i="14"/>
  <c r="BR30" i="14"/>
  <c r="BS30" i="14"/>
  <c r="BT30" i="14"/>
  <c r="BU30" i="14"/>
  <c r="BV30" i="14"/>
  <c r="BW30" i="14"/>
  <c r="BX30" i="14"/>
  <c r="AG27" i="14"/>
  <c r="AH27" i="14"/>
  <c r="AI27" i="14"/>
  <c r="AJ27" i="14"/>
  <c r="AK27" i="14"/>
  <c r="AL27" i="14"/>
  <c r="AM27" i="14"/>
  <c r="AN27" i="14"/>
  <c r="AO27" i="14"/>
  <c r="AP27" i="14"/>
  <c r="AQ27" i="14"/>
  <c r="AR27" i="14"/>
  <c r="AS27" i="14"/>
  <c r="AT27" i="14"/>
  <c r="AU27" i="14"/>
  <c r="AV27" i="14"/>
  <c r="AW27" i="14"/>
  <c r="AX27" i="14"/>
  <c r="AY27" i="14"/>
  <c r="AZ27" i="14"/>
  <c r="BA27" i="14"/>
  <c r="BB27" i="14"/>
  <c r="BC27" i="14"/>
  <c r="BD27" i="14"/>
  <c r="BE27" i="14"/>
  <c r="BF27" i="14"/>
  <c r="BG27" i="14"/>
  <c r="BH27" i="14"/>
  <c r="BI27" i="14"/>
  <c r="BJ27" i="14"/>
  <c r="BK27" i="14"/>
  <c r="BL27" i="14"/>
  <c r="BM27" i="14"/>
  <c r="BN27" i="14"/>
  <c r="BO27" i="14"/>
  <c r="BP27" i="14"/>
  <c r="BQ27" i="14"/>
  <c r="BR27" i="14"/>
  <c r="BS27" i="14"/>
  <c r="BT27" i="14"/>
  <c r="BU27" i="14"/>
  <c r="BV27" i="14"/>
  <c r="BW27" i="14"/>
  <c r="BX27" i="14"/>
  <c r="AF27" i="14"/>
  <c r="AQ25" i="14"/>
  <c r="AR25" i="14"/>
  <c r="AS25" i="14"/>
  <c r="AT25" i="14"/>
  <c r="AP25" i="14"/>
  <c r="AG24" i="14"/>
  <c r="AH24" i="14"/>
  <c r="AI24" i="14"/>
  <c r="AJ24" i="14"/>
  <c r="AK24" i="14"/>
  <c r="AL24" i="14"/>
  <c r="AM24" i="14"/>
  <c r="AN24" i="14"/>
  <c r="AO24" i="14"/>
  <c r="AF24" i="14"/>
  <c r="AG23" i="14"/>
  <c r="AH23" i="14"/>
  <c r="AI23" i="14"/>
  <c r="AJ23" i="14"/>
  <c r="AK23" i="14"/>
  <c r="AL23" i="14"/>
  <c r="AM23" i="14"/>
  <c r="AN23" i="14"/>
  <c r="AO23" i="14"/>
  <c r="AP23" i="14"/>
  <c r="AQ23" i="14"/>
  <c r="AR23" i="14"/>
  <c r="AS23" i="14"/>
  <c r="AT23" i="14"/>
  <c r="AU23" i="14"/>
  <c r="AV23" i="14"/>
  <c r="AW23" i="14"/>
  <c r="AX23" i="14"/>
  <c r="AY23" i="14"/>
  <c r="AZ23" i="14"/>
  <c r="BA23" i="14"/>
  <c r="BB23" i="14"/>
  <c r="BC23" i="14"/>
  <c r="BD23" i="14"/>
  <c r="BE23" i="14"/>
  <c r="BF23" i="14"/>
  <c r="BG23" i="14"/>
  <c r="BH23" i="14"/>
  <c r="BI23" i="14"/>
  <c r="BJ23" i="14"/>
  <c r="BK23" i="14"/>
  <c r="BL23" i="14"/>
  <c r="BM23" i="14"/>
  <c r="BN23" i="14"/>
  <c r="BO23" i="14"/>
  <c r="BP23" i="14"/>
  <c r="BQ23" i="14"/>
  <c r="BR23" i="14"/>
  <c r="BS23" i="14"/>
  <c r="BT23" i="14"/>
  <c r="BU23" i="14"/>
  <c r="BV23" i="14"/>
  <c r="BW23" i="14"/>
  <c r="BX23" i="14"/>
  <c r="AF23" i="14"/>
  <c r="AG21" i="14"/>
  <c r="AH21" i="14"/>
  <c r="AI21" i="14"/>
  <c r="AJ21" i="14"/>
  <c r="AK21" i="14"/>
  <c r="AL21" i="14"/>
  <c r="AM21" i="14"/>
  <c r="AN21" i="14"/>
  <c r="AO21" i="14"/>
  <c r="AP21" i="14"/>
  <c r="AQ21" i="14"/>
  <c r="AR21" i="14"/>
  <c r="AS21" i="14"/>
  <c r="AT21" i="14"/>
  <c r="AU21" i="14"/>
  <c r="AV21" i="14"/>
  <c r="AW21" i="14"/>
  <c r="AX21" i="14"/>
  <c r="AY21" i="14"/>
  <c r="AZ21" i="14"/>
  <c r="BA21" i="14"/>
  <c r="BB21" i="14"/>
  <c r="BC21" i="14"/>
  <c r="BD21" i="14"/>
  <c r="BE21" i="14"/>
  <c r="BF21" i="14"/>
  <c r="BG21" i="14"/>
  <c r="BH21" i="14"/>
  <c r="BI21" i="14"/>
  <c r="BJ21" i="14"/>
  <c r="BK21" i="14"/>
  <c r="BL21" i="14"/>
  <c r="BM21" i="14"/>
  <c r="BN21" i="14"/>
  <c r="BO21" i="14"/>
  <c r="BP21" i="14"/>
  <c r="BQ21" i="14"/>
  <c r="BR21" i="14"/>
  <c r="BS21" i="14"/>
  <c r="BT21" i="14"/>
  <c r="BU21" i="14"/>
  <c r="BV21" i="14"/>
  <c r="BW21" i="14"/>
  <c r="BX21" i="14"/>
  <c r="AF21" i="14"/>
  <c r="BA15" i="14"/>
  <c r="BB15" i="14"/>
  <c r="BC15" i="14"/>
  <c r="BD15" i="14"/>
  <c r="BE15" i="14"/>
  <c r="BF15" i="14"/>
  <c r="BG15" i="14"/>
  <c r="BH15" i="14"/>
  <c r="BI15" i="14"/>
  <c r="BJ15" i="14"/>
  <c r="BK15" i="14"/>
  <c r="BL15" i="14"/>
  <c r="BM15" i="14"/>
  <c r="BN15" i="14"/>
  <c r="BO15" i="14"/>
  <c r="BP15" i="14"/>
  <c r="BQ15" i="14"/>
  <c r="BR15" i="14"/>
  <c r="BS15" i="14"/>
  <c r="BT15" i="14"/>
  <c r="BU15" i="14"/>
  <c r="BV15" i="14"/>
  <c r="BW15" i="14"/>
  <c r="BX15" i="14"/>
  <c r="AZ15" i="14"/>
  <c r="AV15" i="14"/>
  <c r="AW15" i="14"/>
  <c r="AX15" i="14"/>
  <c r="AY15" i="14"/>
  <c r="AU15" i="14"/>
  <c r="AG15" i="14"/>
  <c r="AH15" i="14"/>
  <c r="AI15" i="14"/>
  <c r="AJ15" i="14"/>
  <c r="AK15" i="14"/>
  <c r="AL15" i="14"/>
  <c r="AM15" i="14"/>
  <c r="AN15" i="14"/>
  <c r="AO15" i="14"/>
  <c r="AF15" i="14"/>
  <c r="AG12" i="14"/>
  <c r="AH12" i="14"/>
  <c r="AI12" i="14"/>
  <c r="AJ12" i="14"/>
  <c r="AK12" i="14"/>
  <c r="AL12" i="14"/>
  <c r="AM12" i="14"/>
  <c r="AN12" i="14"/>
  <c r="AO12" i="14"/>
  <c r="AP12" i="14"/>
  <c r="AQ12" i="14"/>
  <c r="AR12" i="14"/>
  <c r="AS12" i="14"/>
  <c r="AT12" i="14"/>
  <c r="AU12" i="14"/>
  <c r="AV12" i="14"/>
  <c r="AW12" i="14"/>
  <c r="AX12" i="14"/>
  <c r="AY12" i="14"/>
  <c r="AZ12" i="14"/>
  <c r="BA12" i="14"/>
  <c r="BB12" i="14"/>
  <c r="BC12" i="14"/>
  <c r="BD12" i="14"/>
  <c r="BE12" i="14"/>
  <c r="BF12" i="14"/>
  <c r="BG12" i="14"/>
  <c r="BH12" i="14"/>
  <c r="BI12" i="14"/>
  <c r="BJ12" i="14"/>
  <c r="BK12" i="14"/>
  <c r="BL12" i="14"/>
  <c r="BM12" i="14"/>
  <c r="BN12" i="14"/>
  <c r="BO12" i="14"/>
  <c r="BP12" i="14"/>
  <c r="BQ12" i="14"/>
  <c r="BR12" i="14"/>
  <c r="BS12" i="14"/>
  <c r="BT12" i="14"/>
  <c r="BU12" i="14"/>
  <c r="BV12" i="14"/>
  <c r="BW12" i="14"/>
  <c r="BX12" i="14"/>
  <c r="AF12" i="14"/>
  <c r="BU36" i="14"/>
  <c r="BV36" i="14"/>
  <c r="BW36" i="14"/>
  <c r="BX36" i="14"/>
  <c r="BT36" i="14"/>
  <c r="BU35" i="14"/>
  <c r="BV35" i="14"/>
  <c r="BW35" i="14"/>
  <c r="BX35" i="14"/>
  <c r="BT35" i="14"/>
  <c r="BU32" i="14"/>
  <c r="BV32" i="14"/>
  <c r="BW32" i="14"/>
  <c r="BX32" i="14"/>
  <c r="BT32" i="14"/>
  <c r="H26" i="14"/>
  <c r="I26" i="14"/>
  <c r="J26" i="14"/>
  <c r="K26" i="14"/>
  <c r="L26" i="14"/>
  <c r="M26" i="14"/>
  <c r="N26" i="14"/>
  <c r="O26" i="14"/>
  <c r="P26" i="14"/>
  <c r="V26" i="14"/>
  <c r="W26" i="14"/>
  <c r="X26" i="14"/>
  <c r="Y26" i="14"/>
  <c r="Z26" i="14"/>
  <c r="AA26" i="14"/>
  <c r="AB26" i="14"/>
  <c r="AC26" i="14"/>
  <c r="AD26" i="14"/>
  <c r="AE26" i="14"/>
  <c r="AF26" i="14"/>
  <c r="AG26" i="14"/>
  <c r="AH26" i="14"/>
  <c r="AI26" i="14"/>
  <c r="AJ26" i="14"/>
  <c r="AK26" i="14"/>
  <c r="AL26" i="14"/>
  <c r="AM26" i="14"/>
  <c r="AN26" i="14"/>
  <c r="AO26" i="14"/>
  <c r="AP26" i="14"/>
  <c r="AQ26" i="14"/>
  <c r="AR26" i="14"/>
  <c r="AS26" i="14"/>
  <c r="AT26" i="14"/>
  <c r="AU26" i="14"/>
  <c r="AV26" i="14"/>
  <c r="AW26" i="14"/>
  <c r="AX26" i="14"/>
  <c r="AY26" i="14"/>
  <c r="AZ26" i="14"/>
  <c r="BA26" i="14"/>
  <c r="BB26" i="14"/>
  <c r="BC26" i="14"/>
  <c r="BD26" i="14"/>
  <c r="BE26" i="14"/>
  <c r="BF26" i="14"/>
  <c r="BG26" i="14"/>
  <c r="BH26" i="14"/>
  <c r="BI26" i="14"/>
  <c r="BJ26" i="14"/>
  <c r="BK26" i="14"/>
  <c r="BL26" i="14"/>
  <c r="BM26" i="14"/>
  <c r="BN26" i="14"/>
  <c r="BO26" i="14"/>
  <c r="BP26" i="14"/>
  <c r="BQ26" i="14"/>
  <c r="BR26" i="14"/>
  <c r="BS26" i="14"/>
  <c r="BT26" i="14"/>
  <c r="BU26" i="14"/>
  <c r="BV26" i="14"/>
  <c r="BW26" i="14"/>
  <c r="BX26" i="14"/>
  <c r="H22" i="14"/>
  <c r="I22" i="14"/>
  <c r="J22" i="14"/>
  <c r="K22" i="14"/>
  <c r="L22" i="14"/>
  <c r="M22" i="14"/>
  <c r="N22" i="14"/>
  <c r="O22" i="14"/>
  <c r="P22" i="14"/>
  <c r="V22" i="14"/>
  <c r="W22" i="14"/>
  <c r="X22" i="14"/>
  <c r="Y22" i="14"/>
  <c r="Z22" i="14"/>
  <c r="AA22" i="14"/>
  <c r="AB22" i="14"/>
  <c r="AC22" i="14"/>
  <c r="AD22" i="14"/>
  <c r="AE22" i="14"/>
  <c r="AF22" i="14"/>
  <c r="AG22" i="14"/>
  <c r="AH22" i="14"/>
  <c r="AI22" i="14"/>
  <c r="AJ22" i="14"/>
  <c r="AK22" i="14"/>
  <c r="AL22" i="14"/>
  <c r="AM22" i="14"/>
  <c r="AN22" i="14"/>
  <c r="AO22" i="14"/>
  <c r="AP22" i="14"/>
  <c r="AQ22" i="14"/>
  <c r="AR22" i="14"/>
  <c r="AS22" i="14"/>
  <c r="AT22" i="14"/>
  <c r="AU22" i="14"/>
  <c r="AV22" i="14"/>
  <c r="AW22" i="14"/>
  <c r="AX22" i="14"/>
  <c r="AY22" i="14"/>
  <c r="AZ22" i="14"/>
  <c r="BA22" i="14"/>
  <c r="BB22" i="14"/>
  <c r="BC22" i="14"/>
  <c r="BD22" i="14"/>
  <c r="BE22" i="14"/>
  <c r="BF22" i="14"/>
  <c r="BG22" i="14"/>
  <c r="BH22" i="14"/>
  <c r="BI22" i="14"/>
  <c r="BJ22" i="14"/>
  <c r="BK22" i="14"/>
  <c r="BL22" i="14"/>
  <c r="BM22" i="14"/>
  <c r="BN22" i="14"/>
  <c r="BO22" i="14"/>
  <c r="BP22" i="14"/>
  <c r="BQ22" i="14"/>
  <c r="BR22" i="14"/>
  <c r="BS22" i="14"/>
  <c r="BT22" i="14"/>
  <c r="BU22" i="14"/>
  <c r="BV22" i="14"/>
  <c r="BW22" i="14"/>
  <c r="BX22" i="14"/>
  <c r="H19" i="14"/>
  <c r="I19" i="14"/>
  <c r="J19" i="14"/>
  <c r="K19" i="14"/>
  <c r="L19" i="14"/>
  <c r="M19" i="14"/>
  <c r="N19" i="14"/>
  <c r="O19" i="14"/>
  <c r="P19" i="14"/>
  <c r="Q19" i="14"/>
  <c r="R19" i="14"/>
  <c r="S19" i="14"/>
  <c r="T19" i="14"/>
  <c r="U19" i="14"/>
  <c r="V19" i="14"/>
  <c r="W19" i="14"/>
  <c r="X19" i="14"/>
  <c r="Y19" i="14"/>
  <c r="Z19" i="14"/>
  <c r="AA19" i="14"/>
  <c r="AB19" i="14"/>
  <c r="AC19" i="14"/>
  <c r="AD19" i="14"/>
  <c r="AE19" i="14"/>
  <c r="AF19" i="14"/>
  <c r="AG19" i="14"/>
  <c r="AH19" i="14"/>
  <c r="AI19" i="14"/>
  <c r="AJ19" i="14"/>
  <c r="AK19" i="14"/>
  <c r="AL19" i="14"/>
  <c r="AM19" i="14"/>
  <c r="AN19" i="14"/>
  <c r="AO19" i="14"/>
  <c r="AP19" i="14"/>
  <c r="AQ19" i="14"/>
  <c r="AR19" i="14"/>
  <c r="AS19" i="14"/>
  <c r="AT19" i="14"/>
  <c r="AU19" i="14"/>
  <c r="AV19" i="14"/>
  <c r="AW19" i="14"/>
  <c r="AX19" i="14"/>
  <c r="AY19" i="14"/>
  <c r="AZ19" i="14"/>
  <c r="BA19" i="14"/>
  <c r="BB19" i="14"/>
  <c r="BC19" i="14"/>
  <c r="BD19" i="14"/>
  <c r="BE19" i="14"/>
  <c r="BF19" i="14"/>
  <c r="BG19" i="14"/>
  <c r="BH19" i="14"/>
  <c r="BI19" i="14"/>
  <c r="BJ19" i="14"/>
  <c r="BK19" i="14"/>
  <c r="BL19" i="14"/>
  <c r="BM19" i="14"/>
  <c r="BN19" i="14"/>
  <c r="BO19" i="14"/>
  <c r="BP19" i="14"/>
  <c r="BQ19" i="14"/>
  <c r="BR19" i="14"/>
  <c r="BS19" i="14"/>
  <c r="BT19" i="14"/>
  <c r="BU19" i="14"/>
  <c r="BV19" i="14"/>
  <c r="BW19" i="14"/>
  <c r="BX19" i="14"/>
  <c r="H18" i="14"/>
  <c r="I18" i="14"/>
  <c r="J18" i="14"/>
  <c r="K18" i="14"/>
  <c r="L18" i="14"/>
  <c r="M18" i="14"/>
  <c r="N18" i="14"/>
  <c r="O18" i="14"/>
  <c r="P18" i="14"/>
  <c r="Q18" i="14"/>
  <c r="R18" i="14"/>
  <c r="S18" i="14"/>
  <c r="T18" i="14"/>
  <c r="U18" i="14"/>
  <c r="V18" i="14"/>
  <c r="W18" i="14"/>
  <c r="X18" i="14"/>
  <c r="Y18" i="14"/>
  <c r="Z18" i="14"/>
  <c r="AA18" i="14"/>
  <c r="AB18" i="14"/>
  <c r="AC18" i="14"/>
  <c r="AD18" i="14"/>
  <c r="AE18" i="14"/>
  <c r="AF18" i="14"/>
  <c r="AG18" i="14"/>
  <c r="AH18" i="14"/>
  <c r="AI18" i="14"/>
  <c r="AJ18" i="14"/>
  <c r="AK18" i="14"/>
  <c r="AL18" i="14"/>
  <c r="AM18" i="14"/>
  <c r="AN18" i="14"/>
  <c r="AO18" i="14"/>
  <c r="AP18" i="14"/>
  <c r="AQ18" i="14"/>
  <c r="AR18" i="14"/>
  <c r="AS18" i="14"/>
  <c r="AT18" i="14"/>
  <c r="AU18" i="14"/>
  <c r="AV18" i="14"/>
  <c r="AW18" i="14"/>
  <c r="AX18" i="14"/>
  <c r="AY18" i="14"/>
  <c r="AZ18" i="14"/>
  <c r="BA18" i="14"/>
  <c r="BB18" i="14"/>
  <c r="BC18" i="14"/>
  <c r="BD18" i="14"/>
  <c r="BE18" i="14"/>
  <c r="BF18" i="14"/>
  <c r="BG18" i="14"/>
  <c r="BH18" i="14"/>
  <c r="BI18" i="14"/>
  <c r="BJ18" i="14"/>
  <c r="BK18" i="14"/>
  <c r="BL18" i="14"/>
  <c r="BM18" i="14"/>
  <c r="BN18" i="14"/>
  <c r="BO18" i="14"/>
  <c r="BP18" i="14"/>
  <c r="BQ18" i="14"/>
  <c r="BR18" i="14"/>
  <c r="BS18" i="14"/>
  <c r="BT18" i="14"/>
  <c r="BU18" i="14"/>
  <c r="BV18" i="14"/>
  <c r="BW18" i="14"/>
  <c r="BX18" i="14"/>
  <c r="H17" i="14"/>
  <c r="I17" i="14"/>
  <c r="J17" i="14"/>
  <c r="K17" i="14"/>
  <c r="L17" i="14"/>
  <c r="M17" i="14"/>
  <c r="N17" i="14"/>
  <c r="O17" i="14"/>
  <c r="P17" i="14"/>
  <c r="Q17" i="14"/>
  <c r="R17" i="14"/>
  <c r="S17" i="14"/>
  <c r="T17" i="14"/>
  <c r="U17" i="14"/>
  <c r="V17" i="14"/>
  <c r="W17" i="14"/>
  <c r="X17" i="14"/>
  <c r="Y17" i="14"/>
  <c r="Z17" i="14"/>
  <c r="AA17" i="14"/>
  <c r="AB17" i="14"/>
  <c r="AC17" i="14"/>
  <c r="AD17" i="14"/>
  <c r="AE17" i="14"/>
  <c r="AF17" i="14"/>
  <c r="AG17" i="14"/>
  <c r="AH17" i="14"/>
  <c r="AI17" i="14"/>
  <c r="AJ17" i="14"/>
  <c r="AK17" i="14"/>
  <c r="AL17" i="14"/>
  <c r="AM17" i="14"/>
  <c r="AN17" i="14"/>
  <c r="AO17" i="14"/>
  <c r="AP17" i="14"/>
  <c r="AQ17" i="14"/>
  <c r="AR17" i="14"/>
  <c r="AS17" i="14"/>
  <c r="AT17" i="14"/>
  <c r="AU17" i="14"/>
  <c r="AV17" i="14"/>
  <c r="AW17" i="14"/>
  <c r="AX17" i="14"/>
  <c r="AY17" i="14"/>
  <c r="AZ17" i="14"/>
  <c r="BA17" i="14"/>
  <c r="BB17" i="14"/>
  <c r="BC17" i="14"/>
  <c r="BD17" i="14"/>
  <c r="BE17" i="14"/>
  <c r="BF17" i="14"/>
  <c r="BG17" i="14"/>
  <c r="BH17" i="14"/>
  <c r="BI17" i="14"/>
  <c r="BJ17" i="14"/>
  <c r="BK17" i="14"/>
  <c r="BL17" i="14"/>
  <c r="BM17" i="14"/>
  <c r="BN17" i="14"/>
  <c r="BO17" i="14"/>
  <c r="BP17" i="14"/>
  <c r="BQ17" i="14"/>
  <c r="BR17" i="14"/>
  <c r="BS17" i="14"/>
  <c r="BT17" i="14"/>
  <c r="BU17" i="14"/>
  <c r="BV17" i="14"/>
  <c r="BW17" i="14"/>
  <c r="BX17" i="14"/>
  <c r="G26" i="14"/>
  <c r="G22" i="14"/>
  <c r="G17" i="14"/>
  <c r="G18" i="14"/>
  <c r="G19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T16" i="14"/>
  <c r="U16" i="14"/>
  <c r="V16" i="14"/>
  <c r="W16" i="14"/>
  <c r="X16" i="14"/>
  <c r="Y16" i="14"/>
  <c r="Z16" i="14"/>
  <c r="AA16" i="14"/>
  <c r="AB16" i="14"/>
  <c r="AC16" i="14"/>
  <c r="AD16" i="14"/>
  <c r="AE16" i="14"/>
  <c r="AF16" i="14"/>
  <c r="AG16" i="14"/>
  <c r="AH16" i="14"/>
  <c r="AI16" i="14"/>
  <c r="AJ16" i="14"/>
  <c r="AK16" i="14"/>
  <c r="AL16" i="14"/>
  <c r="AM16" i="14"/>
  <c r="AN16" i="14"/>
  <c r="AO16" i="14"/>
  <c r="AP16" i="14"/>
  <c r="AQ16" i="14"/>
  <c r="AR16" i="14"/>
  <c r="AS16" i="14"/>
  <c r="AT16" i="14"/>
  <c r="AU16" i="14"/>
  <c r="AV16" i="14"/>
  <c r="AW16" i="14"/>
  <c r="AX16" i="14"/>
  <c r="AY16" i="14"/>
  <c r="AZ16" i="14"/>
  <c r="BA16" i="14"/>
  <c r="BB16" i="14"/>
  <c r="BC16" i="14"/>
  <c r="BD16" i="14"/>
  <c r="BE16" i="14"/>
  <c r="BF16" i="14"/>
  <c r="BG16" i="14"/>
  <c r="BH16" i="14"/>
  <c r="BI16" i="14"/>
  <c r="BJ16" i="14"/>
  <c r="BK16" i="14"/>
  <c r="BL16" i="14"/>
  <c r="BM16" i="14"/>
  <c r="BN16" i="14"/>
  <c r="BO16" i="14"/>
  <c r="BP16" i="14"/>
  <c r="BQ16" i="14"/>
  <c r="BR16" i="14"/>
  <c r="BS16" i="14"/>
  <c r="BT16" i="14"/>
  <c r="BU16" i="14"/>
  <c r="BV16" i="14"/>
  <c r="BW16" i="14"/>
  <c r="BX16" i="14"/>
  <c r="G16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T13" i="14"/>
  <c r="U13" i="14"/>
  <c r="V13" i="14"/>
  <c r="W13" i="14"/>
  <c r="X13" i="14"/>
  <c r="Y13" i="14"/>
  <c r="Z13" i="14"/>
  <c r="AA13" i="14"/>
  <c r="AB13" i="14"/>
  <c r="AC13" i="14"/>
  <c r="AD13" i="14"/>
  <c r="AE13" i="14"/>
  <c r="AF13" i="14"/>
  <c r="AG13" i="14"/>
  <c r="AH13" i="14"/>
  <c r="AI13" i="14"/>
  <c r="AJ13" i="14"/>
  <c r="AK13" i="14"/>
  <c r="AL13" i="14"/>
  <c r="AM13" i="14"/>
  <c r="AN13" i="14"/>
  <c r="AO13" i="14"/>
  <c r="AP13" i="14"/>
  <c r="AQ13" i="14"/>
  <c r="AR13" i="14"/>
  <c r="AS13" i="14"/>
  <c r="AT13" i="14"/>
  <c r="AU13" i="14"/>
  <c r="AV13" i="14"/>
  <c r="AW13" i="14"/>
  <c r="AX13" i="14"/>
  <c r="AY13" i="14"/>
  <c r="AZ13" i="14"/>
  <c r="BA13" i="14"/>
  <c r="BB13" i="14"/>
  <c r="BC13" i="14"/>
  <c r="BD13" i="14"/>
  <c r="BE13" i="14"/>
  <c r="BF13" i="14"/>
  <c r="BG13" i="14"/>
  <c r="BH13" i="14"/>
  <c r="BI13" i="14"/>
  <c r="BJ13" i="14"/>
  <c r="BK13" i="14"/>
  <c r="BL13" i="14"/>
  <c r="BM13" i="14"/>
  <c r="BN13" i="14"/>
  <c r="BO13" i="14"/>
  <c r="BP13" i="14"/>
  <c r="BQ13" i="14"/>
  <c r="BR13" i="14"/>
  <c r="BS13" i="14"/>
  <c r="BT13" i="14"/>
  <c r="BU13" i="14"/>
  <c r="BV13" i="14"/>
  <c r="BW13" i="14"/>
  <c r="BX13" i="14"/>
  <c r="G13" i="14"/>
  <c r="AG9" i="14"/>
  <c r="AH9" i="14"/>
  <c r="AI9" i="14"/>
  <c r="AJ9" i="14"/>
  <c r="AK9" i="14"/>
  <c r="AL9" i="14"/>
  <c r="AM9" i="14"/>
  <c r="AN9" i="14"/>
  <c r="AO9" i="14"/>
  <c r="AP9" i="14"/>
  <c r="AQ9" i="14"/>
  <c r="AR9" i="14"/>
  <c r="AS9" i="14"/>
  <c r="AT9" i="14"/>
  <c r="AU9" i="14"/>
  <c r="AV9" i="14"/>
  <c r="AW9" i="14"/>
  <c r="AX9" i="14"/>
  <c r="AY9" i="14"/>
  <c r="AG10" i="14"/>
  <c r="AH10" i="14"/>
  <c r="AI10" i="14"/>
  <c r="AJ10" i="14"/>
  <c r="AK10" i="14"/>
  <c r="AL10" i="14"/>
  <c r="AM10" i="14"/>
  <c r="AN10" i="14"/>
  <c r="AO10" i="14"/>
  <c r="AP10" i="14"/>
  <c r="AQ10" i="14"/>
  <c r="AR10" i="14"/>
  <c r="AS10" i="14"/>
  <c r="AT10" i="14"/>
  <c r="AU10" i="14"/>
  <c r="AV10" i="14"/>
  <c r="AW10" i="14"/>
  <c r="AX10" i="14"/>
  <c r="AY10" i="14"/>
  <c r="AZ10" i="14"/>
  <c r="BA10" i="14"/>
  <c r="BB10" i="14"/>
  <c r="BC10" i="14"/>
  <c r="BD10" i="14"/>
  <c r="BE10" i="14"/>
  <c r="BF10" i="14"/>
  <c r="BG10" i="14"/>
  <c r="BH10" i="14"/>
  <c r="BI10" i="14"/>
  <c r="BJ10" i="14"/>
  <c r="BK10" i="14"/>
  <c r="BL10" i="14"/>
  <c r="BM10" i="14"/>
  <c r="BN10" i="14"/>
  <c r="BO10" i="14"/>
  <c r="BP10" i="14"/>
  <c r="BQ10" i="14"/>
  <c r="BR10" i="14"/>
  <c r="BS10" i="14"/>
  <c r="BT10" i="14"/>
  <c r="BU10" i="14"/>
  <c r="BV10" i="14"/>
  <c r="BW10" i="14"/>
  <c r="BX10" i="14"/>
  <c r="AK8" i="14"/>
  <c r="AL8" i="14"/>
  <c r="AM8" i="14"/>
  <c r="AN8" i="14"/>
  <c r="AO8" i="14"/>
  <c r="AP8" i="14"/>
  <c r="AQ8" i="14"/>
  <c r="AR8" i="14"/>
  <c r="AS8" i="14"/>
  <c r="AT8" i="14"/>
  <c r="AU8" i="14"/>
  <c r="AV8" i="14"/>
  <c r="AW8" i="14"/>
  <c r="AX8" i="14"/>
  <c r="AY8" i="14"/>
  <c r="AZ8" i="14"/>
  <c r="BA8" i="14"/>
  <c r="BB8" i="14"/>
  <c r="BC8" i="14"/>
  <c r="BD8" i="14"/>
  <c r="BE8" i="14"/>
  <c r="BF8" i="14"/>
  <c r="BG8" i="14"/>
  <c r="BH8" i="14"/>
  <c r="BI8" i="14"/>
  <c r="BJ8" i="14"/>
  <c r="BK8" i="14"/>
  <c r="BL8" i="14"/>
  <c r="BM8" i="14"/>
  <c r="BN8" i="14"/>
  <c r="BO8" i="14"/>
  <c r="BP8" i="14"/>
  <c r="BQ8" i="14"/>
  <c r="BR8" i="14"/>
  <c r="BS8" i="14"/>
  <c r="BT8" i="14"/>
  <c r="BU8" i="14"/>
  <c r="BV8" i="14"/>
  <c r="BW8" i="14"/>
  <c r="BX8" i="14"/>
  <c r="AF9" i="14"/>
  <c r="AF10" i="14"/>
  <c r="AG8" i="14"/>
  <c r="AH8" i="14"/>
  <c r="AI8" i="14"/>
  <c r="AJ8" i="14"/>
  <c r="AF8" i="14"/>
  <c r="AQ43" i="14"/>
  <c r="AR43" i="14"/>
  <c r="AS43" i="14"/>
  <c r="AT43" i="14"/>
  <c r="AU43" i="14"/>
  <c r="AV43" i="14"/>
  <c r="AW43" i="14"/>
  <c r="AX43" i="14"/>
  <c r="AY43" i="14"/>
  <c r="AZ43" i="14"/>
  <c r="BA43" i="14"/>
  <c r="BB43" i="14"/>
  <c r="BC43" i="14"/>
  <c r="BD43" i="14"/>
  <c r="BE43" i="14"/>
  <c r="BF43" i="14"/>
  <c r="BG43" i="14"/>
  <c r="BH43" i="14"/>
  <c r="BI43" i="14"/>
  <c r="BJ43" i="14"/>
  <c r="BK43" i="14"/>
  <c r="BL43" i="14"/>
  <c r="BM43" i="14"/>
  <c r="BN43" i="14"/>
  <c r="BO43" i="14"/>
  <c r="BP43" i="14"/>
  <c r="BQ43" i="14"/>
  <c r="BR43" i="14"/>
  <c r="BS43" i="14"/>
  <c r="BT43" i="14"/>
  <c r="BU43" i="14"/>
  <c r="BV43" i="14"/>
  <c r="BW43" i="14"/>
  <c r="BX43" i="14"/>
  <c r="AP43" i="14"/>
  <c r="AL43" i="14"/>
  <c r="AM43" i="14"/>
  <c r="AN43" i="14"/>
  <c r="AO43" i="14"/>
  <c r="AK43" i="14"/>
  <c r="BP45" i="14"/>
  <c r="BQ45" i="14"/>
  <c r="BR45" i="14"/>
  <c r="BS45" i="14"/>
  <c r="BO45" i="14"/>
  <c r="AQ45" i="14"/>
  <c r="AR45" i="14"/>
  <c r="AS45" i="14"/>
  <c r="AT45" i="14"/>
  <c r="AU45" i="14"/>
  <c r="AV45" i="14"/>
  <c r="AW45" i="14"/>
  <c r="AX45" i="14"/>
  <c r="AY45" i="14"/>
  <c r="AP45" i="14"/>
  <c r="BA46" i="14"/>
  <c r="BB46" i="14"/>
  <c r="BC46" i="14"/>
  <c r="BD46" i="14"/>
  <c r="AZ46" i="14"/>
  <c r="BU44" i="14"/>
  <c r="BV44" i="14"/>
  <c r="BW44" i="14"/>
  <c r="BX44" i="14"/>
  <c r="BT44" i="14"/>
  <c r="AK44" i="14"/>
  <c r="AL44" i="14"/>
  <c r="AM44" i="14"/>
  <c r="AN44" i="14"/>
  <c r="AO44" i="14"/>
  <c r="AA7" i="14"/>
  <c r="AF5" i="14"/>
  <c r="AF7" i="14"/>
  <c r="CH45" i="14" l="1"/>
  <c r="CH10" i="14"/>
  <c r="CH22" i="14"/>
  <c r="CH18" i="14"/>
  <c r="CH12" i="14"/>
  <c r="CH28" i="14"/>
  <c r="W55" i="17"/>
  <c r="W49" i="17"/>
  <c r="W53" i="17"/>
  <c r="W46" i="17"/>
  <c r="W51" i="17"/>
  <c r="W54" i="17"/>
  <c r="W48" i="17"/>
  <c r="W52" i="17"/>
  <c r="W45" i="17"/>
  <c r="W47" i="17"/>
  <c r="U49" i="17"/>
  <c r="U52" i="17"/>
  <c r="U46" i="17"/>
  <c r="U48" i="17"/>
  <c r="U51" i="17"/>
  <c r="U45" i="17"/>
  <c r="U55" i="17"/>
  <c r="U54" i="17"/>
  <c r="U53" i="17"/>
  <c r="U47" i="17"/>
  <c r="Q53" i="17"/>
  <c r="Q47" i="17"/>
  <c r="Q49" i="17"/>
  <c r="Q51" i="17"/>
  <c r="Q45" i="17"/>
  <c r="Q52" i="17"/>
  <c r="Q46" i="17"/>
  <c r="Q48" i="17"/>
  <c r="Q54" i="17"/>
  <c r="S53" i="17"/>
  <c r="S52" i="17"/>
  <c r="S47" i="17"/>
  <c r="S51" i="17"/>
  <c r="S48" i="17"/>
  <c r="S54" i="17"/>
  <c r="S45" i="17"/>
  <c r="S49" i="17"/>
  <c r="S55" i="17"/>
  <c r="S46" i="17"/>
  <c r="CH13" i="14"/>
  <c r="CH26" i="14"/>
  <c r="T6" i="17" s="1"/>
  <c r="CH32" i="14"/>
  <c r="CH102" i="14"/>
  <c r="CH90" i="14"/>
  <c r="CH9" i="14"/>
  <c r="CH19" i="14"/>
  <c r="CH15" i="14"/>
  <c r="CH21" i="14"/>
  <c r="CH25" i="14"/>
  <c r="CH39" i="14"/>
  <c r="CH38" i="14"/>
  <c r="CH33" i="14"/>
  <c r="CH66" i="14"/>
  <c r="CH72" i="14"/>
  <c r="CH75" i="14"/>
  <c r="CH82" i="14"/>
  <c r="CH84" i="14"/>
  <c r="CH98" i="14"/>
  <c r="CH97" i="14"/>
  <c r="CH100" i="14"/>
  <c r="CH94" i="14"/>
  <c r="CH108" i="14"/>
  <c r="CH104" i="14"/>
  <c r="CH23" i="14"/>
  <c r="CH27" i="14"/>
  <c r="CH24" i="14"/>
  <c r="CH20" i="14"/>
  <c r="CH37" i="14"/>
  <c r="CH31" i="14"/>
  <c r="CH41" i="14"/>
  <c r="CH40" i="14"/>
  <c r="CH35" i="14"/>
  <c r="CH70" i="14"/>
  <c r="CH69" i="14"/>
  <c r="CH73" i="14"/>
  <c r="CH80" i="14"/>
  <c r="CH96" i="14"/>
  <c r="CH85" i="14"/>
  <c r="CH89" i="14"/>
  <c r="CH63" i="14"/>
  <c r="CH106" i="14"/>
  <c r="CH44" i="14"/>
  <c r="CH95" i="14"/>
  <c r="CH46" i="14"/>
  <c r="CH43" i="14"/>
  <c r="CH8" i="14"/>
  <c r="CH16" i="14"/>
  <c r="T4" i="17" s="1"/>
  <c r="CH17" i="14"/>
  <c r="CH34" i="14"/>
  <c r="CH30" i="14"/>
  <c r="CH29" i="14"/>
  <c r="CH36" i="14"/>
  <c r="CH58" i="14"/>
  <c r="CH59" i="14"/>
  <c r="CH60" i="14"/>
  <c r="CH62" i="14"/>
  <c r="CH71" i="14"/>
  <c r="CH61" i="14"/>
  <c r="CH74" i="14"/>
  <c r="CH86" i="14"/>
  <c r="CH79" i="14"/>
  <c r="CH99" i="14"/>
  <c r="CH107" i="14"/>
  <c r="CH77" i="14"/>
  <c r="CH76" i="14"/>
  <c r="CH87" i="14"/>
  <c r="CH88" i="14"/>
  <c r="CH78" i="14"/>
  <c r="CH81" i="14"/>
  <c r="CE20" i="15"/>
  <c r="CI20" i="15"/>
  <c r="CF20" i="15"/>
  <c r="CJ20" i="15"/>
  <c r="CG20" i="15"/>
  <c r="CK20" i="15"/>
  <c r="CD20" i="15"/>
  <c r="CH20" i="15"/>
  <c r="CG29" i="15"/>
  <c r="CK29" i="15"/>
  <c r="CD29" i="15"/>
  <c r="CH29" i="15"/>
  <c r="CE29" i="15"/>
  <c r="CF29" i="15"/>
  <c r="CI29" i="15"/>
  <c r="CJ29" i="15"/>
  <c r="CE45" i="15"/>
  <c r="CI45" i="15"/>
  <c r="CF45" i="15"/>
  <c r="CJ45" i="15"/>
  <c r="CG45" i="15"/>
  <c r="CK45" i="15"/>
  <c r="CD45" i="15"/>
  <c r="CH45" i="15"/>
  <c r="CE50" i="15"/>
  <c r="CI50" i="15"/>
  <c r="CJ50" i="15"/>
  <c r="CG50" i="15"/>
  <c r="CK50" i="15"/>
  <c r="CD50" i="15"/>
  <c r="CH50" i="15"/>
  <c r="CF50" i="15"/>
  <c r="CG106" i="15"/>
  <c r="CE106" i="15"/>
  <c r="CE6" i="15"/>
  <c r="CI6" i="15"/>
  <c r="CF6" i="15"/>
  <c r="CJ6" i="15"/>
  <c r="CG6" i="15"/>
  <c r="CK6" i="15"/>
  <c r="CD6" i="15"/>
  <c r="CH6" i="15"/>
  <c r="CE8" i="15"/>
  <c r="CI8" i="15"/>
  <c r="CF8" i="15"/>
  <c r="CJ8" i="15"/>
  <c r="CG8" i="15"/>
  <c r="CK8" i="15"/>
  <c r="CD8" i="15"/>
  <c r="CH8" i="15"/>
  <c r="CE14" i="15"/>
  <c r="CI14" i="15"/>
  <c r="CF14" i="15"/>
  <c r="CJ14" i="15"/>
  <c r="CG14" i="15"/>
  <c r="CK14" i="15"/>
  <c r="CD14" i="15"/>
  <c r="CH14" i="15"/>
  <c r="CG27" i="15"/>
  <c r="CK27" i="15"/>
  <c r="CD27" i="15"/>
  <c r="CH27" i="15"/>
  <c r="CE27" i="15"/>
  <c r="CF27" i="15"/>
  <c r="CI27" i="15"/>
  <c r="CJ27" i="15"/>
  <c r="CE7" i="15"/>
  <c r="CI7" i="15"/>
  <c r="CF7" i="15"/>
  <c r="CJ7" i="15"/>
  <c r="CG7" i="15"/>
  <c r="CK7" i="15"/>
  <c r="CD7" i="15"/>
  <c r="CH7" i="15"/>
  <c r="CE17" i="15"/>
  <c r="CI17" i="15"/>
  <c r="CF17" i="15"/>
  <c r="CJ17" i="15"/>
  <c r="CG17" i="15"/>
  <c r="CK17" i="15"/>
  <c r="CD17" i="15"/>
  <c r="CH17" i="15"/>
  <c r="CE19" i="15"/>
  <c r="CI19" i="15"/>
  <c r="CF19" i="15"/>
  <c r="CJ19" i="15"/>
  <c r="CG19" i="15"/>
  <c r="CK19" i="15"/>
  <c r="CD19" i="15"/>
  <c r="CH19" i="15"/>
  <c r="CE24" i="15"/>
  <c r="CI24" i="15"/>
  <c r="CF24" i="15"/>
  <c r="CJ24" i="15"/>
  <c r="CG24" i="15"/>
  <c r="CK24" i="15"/>
  <c r="CD24" i="15"/>
  <c r="CH24" i="15"/>
  <c r="CG31" i="15"/>
  <c r="CK31" i="15"/>
  <c r="CD31" i="15"/>
  <c r="CH31" i="15"/>
  <c r="CE31" i="15"/>
  <c r="CF31" i="15"/>
  <c r="CI31" i="15"/>
  <c r="CJ31" i="15"/>
  <c r="CI54" i="15"/>
  <c r="CF54" i="15"/>
  <c r="CG54" i="15"/>
  <c r="CK54" i="15"/>
  <c r="CE54" i="15"/>
  <c r="CJ54" i="15"/>
  <c r="CD54" i="15"/>
  <c r="CH54" i="15"/>
  <c r="CG28" i="15"/>
  <c r="CK28" i="15"/>
  <c r="CD28" i="15"/>
  <c r="CH28" i="15"/>
  <c r="CE28" i="15"/>
  <c r="CF28" i="15"/>
  <c r="CI28" i="15"/>
  <c r="CJ28" i="15"/>
  <c r="CG37" i="15"/>
  <c r="CK37" i="15"/>
  <c r="CD37" i="15"/>
  <c r="CH37" i="15"/>
  <c r="CE37" i="15"/>
  <c r="CF37" i="15"/>
  <c r="CI37" i="15"/>
  <c r="CJ37" i="15"/>
  <c r="CG41" i="15"/>
  <c r="CD41" i="15"/>
  <c r="CH41" i="15"/>
  <c r="CI41" i="15"/>
  <c r="CJ41" i="15"/>
  <c r="CE41" i="15"/>
  <c r="CK41" i="15"/>
  <c r="CF41" i="15"/>
  <c r="CE9" i="15"/>
  <c r="CI9" i="15"/>
  <c r="CF9" i="15"/>
  <c r="CJ9" i="15"/>
  <c r="CG9" i="15"/>
  <c r="CK9" i="15"/>
  <c r="CD9" i="15"/>
  <c r="CH9" i="15"/>
  <c r="CE21" i="15"/>
  <c r="CI21" i="15"/>
  <c r="CF21" i="15"/>
  <c r="CJ21" i="15"/>
  <c r="CG21" i="15"/>
  <c r="CK21" i="15"/>
  <c r="CD21" i="15"/>
  <c r="CH21" i="15"/>
  <c r="CG32" i="15"/>
  <c r="CK32" i="15"/>
  <c r="CD32" i="15"/>
  <c r="CH32" i="15"/>
  <c r="CE32" i="15"/>
  <c r="CF32" i="15"/>
  <c r="CI32" i="15"/>
  <c r="CJ32" i="15"/>
  <c r="CE47" i="15"/>
  <c r="CI47" i="15"/>
  <c r="CJ47" i="15"/>
  <c r="CG47" i="15"/>
  <c r="CK47" i="15"/>
  <c r="CD47" i="15"/>
  <c r="CH47" i="15"/>
  <c r="CF47" i="15"/>
  <c r="CE53" i="15"/>
  <c r="CI53" i="15"/>
  <c r="CF53" i="15"/>
  <c r="CG53" i="15"/>
  <c r="CK53" i="15"/>
  <c r="CJ53" i="15"/>
  <c r="CD53" i="15"/>
  <c r="CH53" i="15"/>
  <c r="CK106" i="15"/>
  <c r="CI106" i="15"/>
  <c r="CG36" i="15"/>
  <c r="CK36" i="15"/>
  <c r="CD36" i="15"/>
  <c r="CH36" i="15"/>
  <c r="CE36" i="15"/>
  <c r="CF36" i="15"/>
  <c r="CI36" i="15"/>
  <c r="CJ36" i="15"/>
  <c r="CI11" i="15"/>
  <c r="CF11" i="15"/>
  <c r="CJ11" i="15"/>
  <c r="CG11" i="15"/>
  <c r="CK11" i="15"/>
  <c r="CH11" i="15"/>
  <c r="CE51" i="15"/>
  <c r="CI51" i="15"/>
  <c r="CJ51" i="15"/>
  <c r="CG51" i="15"/>
  <c r="CK51" i="15"/>
  <c r="CF51" i="15"/>
  <c r="CD51" i="15"/>
  <c r="CH51" i="15"/>
  <c r="CK38" i="15"/>
  <c r="CF38" i="15"/>
  <c r="CI38" i="15"/>
  <c r="CJ38" i="15"/>
  <c r="CG38" i="15"/>
  <c r="CE38" i="15"/>
  <c r="CH38" i="15"/>
  <c r="CD38" i="15"/>
  <c r="CE18" i="15"/>
  <c r="CI18" i="15"/>
  <c r="CF18" i="15"/>
  <c r="CJ18" i="15"/>
  <c r="CG18" i="15"/>
  <c r="CK18" i="15"/>
  <c r="CD18" i="15"/>
  <c r="CH18" i="15"/>
  <c r="CI12" i="15"/>
  <c r="CF12" i="15"/>
  <c r="CJ12" i="15"/>
  <c r="CG12" i="15"/>
  <c r="CK12" i="15"/>
  <c r="CH12" i="15"/>
  <c r="CE23" i="15"/>
  <c r="CI23" i="15"/>
  <c r="CF23" i="15"/>
  <c r="CJ23" i="15"/>
  <c r="CG23" i="15"/>
  <c r="CK23" i="15"/>
  <c r="CD23" i="15"/>
  <c r="CH23" i="15"/>
  <c r="CG33" i="15"/>
  <c r="CK33" i="15"/>
  <c r="CD33" i="15"/>
  <c r="CH33" i="15"/>
  <c r="CE33" i="15"/>
  <c r="CF33" i="15"/>
  <c r="CI33" i="15"/>
  <c r="CJ33" i="15"/>
  <c r="CE48" i="15"/>
  <c r="CI48" i="15"/>
  <c r="CF48" i="15"/>
  <c r="CG48" i="15"/>
  <c r="CK48" i="15"/>
  <c r="CD48" i="15"/>
  <c r="CH48" i="15"/>
  <c r="CJ48" i="15"/>
  <c r="CF55" i="15"/>
  <c r="CG55" i="15"/>
  <c r="CK55" i="15"/>
  <c r="CD55" i="15"/>
  <c r="CH55" i="15"/>
  <c r="CE55" i="15"/>
  <c r="CI55" i="15"/>
  <c r="CJ55" i="15"/>
  <c r="CD106" i="15"/>
  <c r="CF106" i="15"/>
  <c r="CI56" i="15"/>
  <c r="CF56" i="15"/>
  <c r="CG56" i="15"/>
  <c r="CK56" i="15"/>
  <c r="CE56" i="15"/>
  <c r="CD56" i="15"/>
  <c r="CH56" i="15"/>
  <c r="CJ56" i="15"/>
  <c r="CE42" i="15"/>
  <c r="CI42" i="15"/>
  <c r="CF42" i="15"/>
  <c r="CJ42" i="15"/>
  <c r="CG42" i="15"/>
  <c r="CK42" i="15"/>
  <c r="CD42" i="15"/>
  <c r="CH42" i="15"/>
  <c r="CE13" i="15"/>
  <c r="CI13" i="15"/>
  <c r="CF13" i="15"/>
  <c r="CJ13" i="15"/>
  <c r="CG13" i="15"/>
  <c r="CK13" i="15"/>
  <c r="CD13" i="15"/>
  <c r="CH13" i="15"/>
  <c r="CE22" i="15"/>
  <c r="CI22" i="15"/>
  <c r="CF22" i="15"/>
  <c r="CJ22" i="15"/>
  <c r="CG22" i="15"/>
  <c r="CK22" i="15"/>
  <c r="CD22" i="15"/>
  <c r="CH22" i="15"/>
  <c r="CG26" i="15"/>
  <c r="CK26" i="15"/>
  <c r="CD26" i="15"/>
  <c r="CH26" i="15"/>
  <c r="CE26" i="15"/>
  <c r="CF26" i="15"/>
  <c r="CI26" i="15"/>
  <c r="CJ26" i="15"/>
  <c r="CE52" i="15"/>
  <c r="CI52" i="15"/>
  <c r="CJ52" i="15"/>
  <c r="CG52" i="15"/>
  <c r="CK52" i="15"/>
  <c r="CD52" i="15"/>
  <c r="CH52" i="15"/>
  <c r="CF52" i="15"/>
  <c r="CE16" i="15"/>
  <c r="CI16" i="15"/>
  <c r="CF16" i="15"/>
  <c r="CJ16" i="15"/>
  <c r="CG16" i="15"/>
  <c r="CK16" i="15"/>
  <c r="CD16" i="15"/>
  <c r="CH16" i="15"/>
  <c r="CG34" i="15"/>
  <c r="CK34" i="15"/>
  <c r="CD34" i="15"/>
  <c r="CH34" i="15"/>
  <c r="CE34" i="15"/>
  <c r="CF34" i="15"/>
  <c r="CI34" i="15"/>
  <c r="CJ34" i="15"/>
  <c r="CG39" i="15"/>
  <c r="CK39" i="15"/>
  <c r="CD39" i="15"/>
  <c r="CH39" i="15"/>
  <c r="CI39" i="15"/>
  <c r="CJ39" i="15"/>
  <c r="CE39" i="15"/>
  <c r="CF39" i="15"/>
  <c r="CE44" i="15"/>
  <c r="CI44" i="15"/>
  <c r="CF44" i="15"/>
  <c r="CJ44" i="15"/>
  <c r="CG44" i="15"/>
  <c r="CK44" i="15"/>
  <c r="CD44" i="15"/>
  <c r="CH44" i="15"/>
  <c r="CG35" i="15"/>
  <c r="CK35" i="15"/>
  <c r="CD35" i="15"/>
  <c r="CH35" i="15"/>
  <c r="CE35" i="15"/>
  <c r="CF35" i="15"/>
  <c r="CI35" i="15"/>
  <c r="CJ35" i="15"/>
  <c r="CE15" i="15"/>
  <c r="CI15" i="15"/>
  <c r="CF15" i="15"/>
  <c r="CJ15" i="15"/>
  <c r="CG15" i="15"/>
  <c r="CK15" i="15"/>
  <c r="CD15" i="15"/>
  <c r="CH15" i="15"/>
  <c r="CE25" i="15"/>
  <c r="CG25" i="15"/>
  <c r="CK25" i="15"/>
  <c r="CD25" i="15"/>
  <c r="CH25" i="15"/>
  <c r="CF25" i="15"/>
  <c r="CI25" i="15"/>
  <c r="CJ25" i="15"/>
  <c r="CG40" i="15"/>
  <c r="CK40" i="15"/>
  <c r="CD40" i="15"/>
  <c r="CH40" i="15"/>
  <c r="CI40" i="15"/>
  <c r="CJ40" i="15"/>
  <c r="CE40" i="15"/>
  <c r="CF40" i="15"/>
  <c r="CE49" i="15"/>
  <c r="CI49" i="15"/>
  <c r="CJ49" i="15"/>
  <c r="CG49" i="15"/>
  <c r="CK49" i="15"/>
  <c r="CF49" i="15"/>
  <c r="CD49" i="15"/>
  <c r="CH49" i="15"/>
  <c r="CH106" i="15"/>
  <c r="CJ106" i="15"/>
  <c r="CF10" i="14"/>
  <c r="CK10" i="14"/>
  <c r="CG10" i="14"/>
  <c r="CL10" i="14"/>
  <c r="CJ10" i="14"/>
  <c r="CD10" i="14"/>
  <c r="CE10" i="14"/>
  <c r="CI10" i="14"/>
  <c r="CF12" i="14"/>
  <c r="CK12" i="14"/>
  <c r="CG12" i="14"/>
  <c r="CL12" i="14"/>
  <c r="CJ12" i="14"/>
  <c r="CD12" i="14"/>
  <c r="CE12" i="14"/>
  <c r="CI12" i="14"/>
  <c r="CF28" i="14"/>
  <c r="CK28" i="14"/>
  <c r="CG28" i="14"/>
  <c r="CL28" i="14"/>
  <c r="CJ28" i="14"/>
  <c r="CD28" i="14"/>
  <c r="CE28" i="14"/>
  <c r="CI28" i="14"/>
  <c r="CF64" i="14"/>
  <c r="CK64" i="14"/>
  <c r="CG64" i="14"/>
  <c r="CL64" i="14"/>
  <c r="CD64" i="14"/>
  <c r="CI64" i="14"/>
  <c r="CE64" i="14"/>
  <c r="CJ64" i="14"/>
  <c r="CF67" i="14"/>
  <c r="CK67" i="14"/>
  <c r="CG67" i="14"/>
  <c r="CL67" i="14"/>
  <c r="CD67" i="14"/>
  <c r="CI67" i="14"/>
  <c r="CE67" i="14"/>
  <c r="CJ67" i="14"/>
  <c r="CF103" i="14"/>
  <c r="CK103" i="14"/>
  <c r="CG103" i="14"/>
  <c r="CL103" i="14"/>
  <c r="CJ103" i="14"/>
  <c r="CD103" i="14"/>
  <c r="CE103" i="14"/>
  <c r="CI103" i="14"/>
  <c r="CF81" i="14"/>
  <c r="CK81" i="14"/>
  <c r="CG81" i="14"/>
  <c r="CL81" i="14"/>
  <c r="CD81" i="14"/>
  <c r="CI81" i="14"/>
  <c r="CE81" i="14"/>
  <c r="CJ81" i="14"/>
  <c r="CG93" i="14"/>
  <c r="CL93" i="14"/>
  <c r="CD93" i="14"/>
  <c r="CI93" i="14"/>
  <c r="CE93" i="14"/>
  <c r="CJ93" i="14"/>
  <c r="CK93" i="14"/>
  <c r="CF93" i="14"/>
  <c r="CG92" i="14"/>
  <c r="CL92" i="14"/>
  <c r="CD92" i="14"/>
  <c r="CI92" i="14"/>
  <c r="CE92" i="14"/>
  <c r="CJ92" i="14"/>
  <c r="CF92" i="14"/>
  <c r="CK92" i="14"/>
  <c r="CE101" i="14"/>
  <c r="CJ101" i="14"/>
  <c r="CF101" i="14"/>
  <c r="CK101" i="14"/>
  <c r="CG101" i="14"/>
  <c r="CL101" i="14"/>
  <c r="CD101" i="14"/>
  <c r="CI101" i="14"/>
  <c r="CF105" i="14"/>
  <c r="CK105" i="14"/>
  <c r="CG105" i="14"/>
  <c r="CL105" i="14"/>
  <c r="CJ105" i="14"/>
  <c r="CD105" i="14"/>
  <c r="CE105" i="14"/>
  <c r="CI105" i="14"/>
  <c r="CG90" i="14"/>
  <c r="CL90" i="14"/>
  <c r="CD90" i="14"/>
  <c r="CI90" i="14"/>
  <c r="CE90" i="14"/>
  <c r="CJ90" i="14"/>
  <c r="CF90" i="14"/>
  <c r="CK90" i="14"/>
  <c r="CG95" i="14"/>
  <c r="CL95" i="14"/>
  <c r="CD95" i="14"/>
  <c r="CI95" i="14"/>
  <c r="CE95" i="14"/>
  <c r="CF95" i="14"/>
  <c r="CJ95" i="14"/>
  <c r="CK95" i="14"/>
  <c r="CD45" i="14"/>
  <c r="CI45" i="14"/>
  <c r="CE45" i="14"/>
  <c r="CJ45" i="14"/>
  <c r="CF45" i="14"/>
  <c r="CK45" i="14"/>
  <c r="CG45" i="14"/>
  <c r="CL45" i="14"/>
  <c r="CF68" i="14"/>
  <c r="CK68" i="14"/>
  <c r="CG68" i="14"/>
  <c r="CL68" i="14"/>
  <c r="CD68" i="14"/>
  <c r="CI68" i="14"/>
  <c r="CE68" i="14"/>
  <c r="CJ68" i="14"/>
  <c r="CF9" i="14"/>
  <c r="CK9" i="14"/>
  <c r="CG9" i="14"/>
  <c r="CL9" i="14"/>
  <c r="CJ9" i="14"/>
  <c r="CD9" i="14"/>
  <c r="CE9" i="14"/>
  <c r="CI9" i="14"/>
  <c r="CF13" i="14"/>
  <c r="CK13" i="14"/>
  <c r="CG13" i="14"/>
  <c r="CL13" i="14"/>
  <c r="CJ13" i="14"/>
  <c r="CD13" i="14"/>
  <c r="CE13" i="14"/>
  <c r="CI13" i="14"/>
  <c r="CF19" i="14"/>
  <c r="CK19" i="14"/>
  <c r="CG19" i="14"/>
  <c r="CL19" i="14"/>
  <c r="CJ19" i="14"/>
  <c r="CD19" i="14"/>
  <c r="CE19" i="14"/>
  <c r="CI19" i="14"/>
  <c r="CF26" i="14"/>
  <c r="R6" i="17" s="1"/>
  <c r="CK26" i="14"/>
  <c r="W6" i="17" s="1"/>
  <c r="CG26" i="14"/>
  <c r="S6" i="17" s="1"/>
  <c r="CL26" i="14"/>
  <c r="X6" i="17" s="1"/>
  <c r="CJ26" i="14"/>
  <c r="V6" i="17" s="1"/>
  <c r="CD26" i="14"/>
  <c r="P6" i="17" s="1"/>
  <c r="CE26" i="14"/>
  <c r="Q6" i="17" s="1"/>
  <c r="CI26" i="14"/>
  <c r="U6" i="17" s="1"/>
  <c r="CF15" i="14"/>
  <c r="CK15" i="14"/>
  <c r="CG15" i="14"/>
  <c r="CL15" i="14"/>
  <c r="CJ15" i="14"/>
  <c r="CD15" i="14"/>
  <c r="CE15" i="14"/>
  <c r="CI15" i="14"/>
  <c r="CF21" i="14"/>
  <c r="CK21" i="14"/>
  <c r="CG21" i="14"/>
  <c r="CL21" i="14"/>
  <c r="CJ21" i="14"/>
  <c r="CD21" i="14"/>
  <c r="CE21" i="14"/>
  <c r="CI21" i="14"/>
  <c r="CF25" i="14"/>
  <c r="CK25" i="14"/>
  <c r="CG25" i="14"/>
  <c r="CL25" i="14"/>
  <c r="CJ25" i="14"/>
  <c r="CD25" i="14"/>
  <c r="CE25" i="14"/>
  <c r="CI25" i="14"/>
  <c r="CD39" i="14"/>
  <c r="CI39" i="14"/>
  <c r="CE39" i="14"/>
  <c r="CJ39" i="14"/>
  <c r="CF39" i="14"/>
  <c r="CK39" i="14"/>
  <c r="CG39" i="14"/>
  <c r="CL39" i="14"/>
  <c r="CD38" i="14"/>
  <c r="CI38" i="14"/>
  <c r="CE38" i="14"/>
  <c r="CJ38" i="14"/>
  <c r="CF38" i="14"/>
  <c r="CK38" i="14"/>
  <c r="CG38" i="14"/>
  <c r="CL38" i="14"/>
  <c r="CG33" i="14"/>
  <c r="CL33" i="14"/>
  <c r="CF33" i="14"/>
  <c r="CI33" i="14"/>
  <c r="CD33" i="14"/>
  <c r="CJ33" i="14"/>
  <c r="CE33" i="14"/>
  <c r="CK33" i="14"/>
  <c r="CF69" i="14"/>
  <c r="CK69" i="14"/>
  <c r="CG69" i="14"/>
  <c r="CL69" i="14"/>
  <c r="CD69" i="14"/>
  <c r="CI69" i="14"/>
  <c r="CE69" i="14"/>
  <c r="CJ69" i="14"/>
  <c r="CF66" i="14"/>
  <c r="CK66" i="14"/>
  <c r="CG66" i="14"/>
  <c r="CL66" i="14"/>
  <c r="CD66" i="14"/>
  <c r="CI66" i="14"/>
  <c r="CE66" i="14"/>
  <c r="CJ66" i="14"/>
  <c r="CF75" i="14"/>
  <c r="CK75" i="14"/>
  <c r="CG75" i="14"/>
  <c r="CL75" i="14"/>
  <c r="CD75" i="14"/>
  <c r="CI75" i="14"/>
  <c r="CE75" i="14"/>
  <c r="CJ75" i="14"/>
  <c r="CF78" i="14"/>
  <c r="CK78" i="14"/>
  <c r="CG78" i="14"/>
  <c r="CL78" i="14"/>
  <c r="CD78" i="14"/>
  <c r="CI78" i="14"/>
  <c r="CE78" i="14"/>
  <c r="CJ78" i="14"/>
  <c r="CG88" i="14"/>
  <c r="CL88" i="14"/>
  <c r="CD88" i="14"/>
  <c r="CI88" i="14"/>
  <c r="CE88" i="14"/>
  <c r="CJ88" i="14"/>
  <c r="CF88" i="14"/>
  <c r="CK88" i="14"/>
  <c r="CF82" i="14"/>
  <c r="CK82" i="14"/>
  <c r="CG82" i="14"/>
  <c r="CL82" i="14"/>
  <c r="CD82" i="14"/>
  <c r="CI82" i="14"/>
  <c r="CE82" i="14"/>
  <c r="CJ82" i="14"/>
  <c r="CG84" i="14"/>
  <c r="CL84" i="14"/>
  <c r="CD84" i="14"/>
  <c r="CI84" i="14"/>
  <c r="CE84" i="14"/>
  <c r="CJ84" i="14"/>
  <c r="CF84" i="14"/>
  <c r="CK84" i="14"/>
  <c r="CG89" i="14"/>
  <c r="CL89" i="14"/>
  <c r="CD89" i="14"/>
  <c r="CI89" i="14"/>
  <c r="CE89" i="14"/>
  <c r="CJ89" i="14"/>
  <c r="CK89" i="14"/>
  <c r="CF89" i="14"/>
  <c r="CG98" i="14"/>
  <c r="CL98" i="14"/>
  <c r="CD98" i="14"/>
  <c r="CI98" i="14"/>
  <c r="CE98" i="14"/>
  <c r="CF98" i="14"/>
  <c r="CJ98" i="14"/>
  <c r="CK98" i="14"/>
  <c r="CG97" i="14"/>
  <c r="CL97" i="14"/>
  <c r="CD97" i="14"/>
  <c r="CI97" i="14"/>
  <c r="CE97" i="14"/>
  <c r="CF97" i="14"/>
  <c r="CJ97" i="14"/>
  <c r="CK97" i="14"/>
  <c r="CG100" i="14"/>
  <c r="CL100" i="14"/>
  <c r="CI100" i="14"/>
  <c r="CD100" i="14"/>
  <c r="CJ100" i="14"/>
  <c r="CE100" i="14"/>
  <c r="CK100" i="14"/>
  <c r="CF100" i="14"/>
  <c r="CG94" i="14"/>
  <c r="CL94" i="14"/>
  <c r="CD94" i="14"/>
  <c r="CI94" i="14"/>
  <c r="CE94" i="14"/>
  <c r="CF94" i="14"/>
  <c r="CJ94" i="14"/>
  <c r="CK94" i="14"/>
  <c r="CF108" i="14"/>
  <c r="CK108" i="14"/>
  <c r="CG108" i="14"/>
  <c r="CL108" i="14"/>
  <c r="CJ108" i="14"/>
  <c r="CD108" i="14"/>
  <c r="CE108" i="14"/>
  <c r="CI108" i="14"/>
  <c r="CE102" i="14"/>
  <c r="CJ102" i="14"/>
  <c r="CF102" i="14"/>
  <c r="CK102" i="14"/>
  <c r="CG102" i="14"/>
  <c r="CL102" i="14"/>
  <c r="CI102" i="14"/>
  <c r="CD102" i="14"/>
  <c r="CF104" i="14"/>
  <c r="CK104" i="14"/>
  <c r="CG104" i="14"/>
  <c r="CL104" i="14"/>
  <c r="CJ104" i="14"/>
  <c r="CD104" i="14"/>
  <c r="CE104" i="14"/>
  <c r="CI104" i="14"/>
  <c r="CF22" i="14"/>
  <c r="CK22" i="14"/>
  <c r="CG22" i="14"/>
  <c r="CL22" i="14"/>
  <c r="CJ22" i="14"/>
  <c r="CD22" i="14"/>
  <c r="CE22" i="14"/>
  <c r="CI22" i="14"/>
  <c r="CF18" i="14"/>
  <c r="CK18" i="14"/>
  <c r="CG18" i="14"/>
  <c r="CL18" i="14"/>
  <c r="CJ18" i="14"/>
  <c r="CD18" i="14"/>
  <c r="CE18" i="14"/>
  <c r="CI18" i="14"/>
  <c r="CF23" i="14"/>
  <c r="CK23" i="14"/>
  <c r="CG23" i="14"/>
  <c r="CL23" i="14"/>
  <c r="CJ23" i="14"/>
  <c r="CD23" i="14"/>
  <c r="CE23" i="14"/>
  <c r="CI23" i="14"/>
  <c r="CF27" i="14"/>
  <c r="CK27" i="14"/>
  <c r="CG27" i="14"/>
  <c r="CL27" i="14"/>
  <c r="CJ27" i="14"/>
  <c r="CD27" i="14"/>
  <c r="CE27" i="14"/>
  <c r="CI27" i="14"/>
  <c r="CF20" i="14"/>
  <c r="CK20" i="14"/>
  <c r="CG20" i="14"/>
  <c r="CL20" i="14"/>
  <c r="CJ20" i="14"/>
  <c r="CD20" i="14"/>
  <c r="CE20" i="14"/>
  <c r="CI20" i="14"/>
  <c r="CD37" i="14"/>
  <c r="CI37" i="14"/>
  <c r="CE37" i="14"/>
  <c r="CJ37" i="14"/>
  <c r="CF37" i="14"/>
  <c r="CK37" i="14"/>
  <c r="CG37" i="14"/>
  <c r="CL37" i="14"/>
  <c r="CF31" i="14"/>
  <c r="CK31" i="14"/>
  <c r="CG31" i="14"/>
  <c r="CL31" i="14"/>
  <c r="CJ31" i="14"/>
  <c r="CD31" i="14"/>
  <c r="CE31" i="14"/>
  <c r="CI31" i="14"/>
  <c r="CD41" i="14"/>
  <c r="CI41" i="14"/>
  <c r="CE41" i="14"/>
  <c r="CJ41" i="14"/>
  <c r="CF41" i="14"/>
  <c r="CK41" i="14"/>
  <c r="CG41" i="14"/>
  <c r="CL41" i="14"/>
  <c r="CD40" i="14"/>
  <c r="CI40" i="14"/>
  <c r="CE40" i="14"/>
  <c r="CJ40" i="14"/>
  <c r="CF40" i="14"/>
  <c r="CK40" i="14"/>
  <c r="CG40" i="14"/>
  <c r="CL40" i="14"/>
  <c r="CG35" i="14"/>
  <c r="CL35" i="14"/>
  <c r="CF35" i="14"/>
  <c r="CI35" i="14"/>
  <c r="CD35" i="14"/>
  <c r="CJ35" i="14"/>
  <c r="CE35" i="14"/>
  <c r="CK35" i="14"/>
  <c r="CF70" i="14"/>
  <c r="CK70" i="14"/>
  <c r="CG70" i="14"/>
  <c r="CL70" i="14"/>
  <c r="CD70" i="14"/>
  <c r="CI70" i="14"/>
  <c r="CE70" i="14"/>
  <c r="CJ70" i="14"/>
  <c r="CF72" i="14"/>
  <c r="CK72" i="14"/>
  <c r="CG72" i="14"/>
  <c r="CL72" i="14"/>
  <c r="CD72" i="14"/>
  <c r="CI72" i="14"/>
  <c r="CE72" i="14"/>
  <c r="CJ72" i="14"/>
  <c r="CF73" i="14"/>
  <c r="CK73" i="14"/>
  <c r="CG73" i="14"/>
  <c r="CL73" i="14"/>
  <c r="CD73" i="14"/>
  <c r="CI73" i="14"/>
  <c r="CE73" i="14"/>
  <c r="CJ73" i="14"/>
  <c r="CF80" i="14"/>
  <c r="CK80" i="14"/>
  <c r="CG80" i="14"/>
  <c r="CL80" i="14"/>
  <c r="CD80" i="14"/>
  <c r="CI80" i="14"/>
  <c r="CE80" i="14"/>
  <c r="CJ80" i="14"/>
  <c r="CG91" i="14"/>
  <c r="CL91" i="14"/>
  <c r="CD91" i="14"/>
  <c r="CI91" i="14"/>
  <c r="CE91" i="14"/>
  <c r="CJ91" i="14"/>
  <c r="CK91" i="14"/>
  <c r="CF91" i="14"/>
  <c r="CG85" i="14"/>
  <c r="CL85" i="14"/>
  <c r="CD85" i="14"/>
  <c r="CI85" i="14"/>
  <c r="CE85" i="14"/>
  <c r="CJ85" i="14"/>
  <c r="CK85" i="14"/>
  <c r="CF85" i="14"/>
  <c r="CF63" i="14"/>
  <c r="CK63" i="14"/>
  <c r="CG63" i="14"/>
  <c r="CL63" i="14"/>
  <c r="CD63" i="14"/>
  <c r="CI63" i="14"/>
  <c r="CE63" i="14"/>
  <c r="CJ63" i="14"/>
  <c r="CF106" i="14"/>
  <c r="CK106" i="14"/>
  <c r="CG106" i="14"/>
  <c r="CL106" i="14"/>
  <c r="CJ106" i="14"/>
  <c r="CD106" i="14"/>
  <c r="CE106" i="14"/>
  <c r="CI106" i="14"/>
  <c r="CF32" i="14"/>
  <c r="CG32" i="14"/>
  <c r="CL32" i="14"/>
  <c r="CJ32" i="14"/>
  <c r="CD32" i="14"/>
  <c r="CK32" i="14"/>
  <c r="CE32" i="14"/>
  <c r="CI32" i="14"/>
  <c r="CD44" i="14"/>
  <c r="CI44" i="14"/>
  <c r="CE44" i="14"/>
  <c r="CJ44" i="14"/>
  <c r="CF44" i="14"/>
  <c r="CK44" i="14"/>
  <c r="CG44" i="14"/>
  <c r="CL44" i="14"/>
  <c r="CD46" i="14"/>
  <c r="CI46" i="14"/>
  <c r="CE46" i="14"/>
  <c r="CJ46" i="14"/>
  <c r="CF46" i="14"/>
  <c r="CK46" i="14"/>
  <c r="CG46" i="14"/>
  <c r="CL46" i="14"/>
  <c r="CD43" i="14"/>
  <c r="CI43" i="14"/>
  <c r="CE43" i="14"/>
  <c r="CJ43" i="14"/>
  <c r="CF43" i="14"/>
  <c r="CK43" i="14"/>
  <c r="CG43" i="14"/>
  <c r="CL43" i="14"/>
  <c r="CF8" i="14"/>
  <c r="CK8" i="14"/>
  <c r="CG8" i="14"/>
  <c r="CL8" i="14"/>
  <c r="CJ8" i="14"/>
  <c r="CD8" i="14"/>
  <c r="CE8" i="14"/>
  <c r="CI8" i="14"/>
  <c r="CF16" i="14"/>
  <c r="R4" i="17" s="1"/>
  <c r="CK16" i="14"/>
  <c r="W4" i="17" s="1"/>
  <c r="CG16" i="14"/>
  <c r="S4" i="17" s="1"/>
  <c r="CL16" i="14"/>
  <c r="X4" i="17" s="1"/>
  <c r="CJ16" i="14"/>
  <c r="V4" i="17" s="1"/>
  <c r="CD16" i="14"/>
  <c r="P4" i="17" s="1"/>
  <c r="CE16" i="14"/>
  <c r="Q4" i="17" s="1"/>
  <c r="CI16" i="14"/>
  <c r="U4" i="17" s="1"/>
  <c r="CF17" i="14"/>
  <c r="CK17" i="14"/>
  <c r="CG17" i="14"/>
  <c r="CL17" i="14"/>
  <c r="CJ17" i="14"/>
  <c r="CD17" i="14"/>
  <c r="CE17" i="14"/>
  <c r="CI17" i="14"/>
  <c r="CF24" i="14"/>
  <c r="CK24" i="14"/>
  <c r="CG24" i="14"/>
  <c r="CL24" i="14"/>
  <c r="CJ24" i="14"/>
  <c r="CD24" i="14"/>
  <c r="CE24" i="14"/>
  <c r="CI24" i="14"/>
  <c r="CG34" i="14"/>
  <c r="CL34" i="14"/>
  <c r="CD34" i="14"/>
  <c r="CJ34" i="14"/>
  <c r="CE34" i="14"/>
  <c r="CK34" i="14"/>
  <c r="CF34" i="14"/>
  <c r="CI34" i="14"/>
  <c r="CF30" i="14"/>
  <c r="CK30" i="14"/>
  <c r="CG30" i="14"/>
  <c r="CL30" i="14"/>
  <c r="CJ30" i="14"/>
  <c r="CD30" i="14"/>
  <c r="CE30" i="14"/>
  <c r="CI30" i="14"/>
  <c r="CF29" i="14"/>
  <c r="CK29" i="14"/>
  <c r="CG29" i="14"/>
  <c r="CL29" i="14"/>
  <c r="CJ29" i="14"/>
  <c r="CD29" i="14"/>
  <c r="CE29" i="14"/>
  <c r="CI29" i="14"/>
  <c r="CD36" i="14"/>
  <c r="CI36" i="14"/>
  <c r="CE36" i="14"/>
  <c r="CJ36" i="14"/>
  <c r="CF36" i="14"/>
  <c r="CK36" i="14"/>
  <c r="CG36" i="14"/>
  <c r="CL36" i="14"/>
  <c r="CF58" i="14"/>
  <c r="CK58" i="14"/>
  <c r="CG58" i="14"/>
  <c r="CL58" i="14"/>
  <c r="CD58" i="14"/>
  <c r="CI58" i="14"/>
  <c r="CE58" i="14"/>
  <c r="CJ58" i="14"/>
  <c r="CF59" i="14"/>
  <c r="CK59" i="14"/>
  <c r="CG59" i="14"/>
  <c r="CL59" i="14"/>
  <c r="CD59" i="14"/>
  <c r="CI59" i="14"/>
  <c r="CE59" i="14"/>
  <c r="CJ59" i="14"/>
  <c r="CF60" i="14"/>
  <c r="CK60" i="14"/>
  <c r="CG60" i="14"/>
  <c r="CL60" i="14"/>
  <c r="CD60" i="14"/>
  <c r="CI60" i="14"/>
  <c r="CE60" i="14"/>
  <c r="CJ60" i="14"/>
  <c r="CF62" i="14"/>
  <c r="CK62" i="14"/>
  <c r="CG62" i="14"/>
  <c r="CL62" i="14"/>
  <c r="CD62" i="14"/>
  <c r="CI62" i="14"/>
  <c r="CE62" i="14"/>
  <c r="CJ62" i="14"/>
  <c r="CF71" i="14"/>
  <c r="CK71" i="14"/>
  <c r="CG71" i="14"/>
  <c r="CL71" i="14"/>
  <c r="CD71" i="14"/>
  <c r="CI71" i="14"/>
  <c r="CE71" i="14"/>
  <c r="CJ71" i="14"/>
  <c r="CF61" i="14"/>
  <c r="CK61" i="14"/>
  <c r="CG61" i="14"/>
  <c r="CL61" i="14"/>
  <c r="CD61" i="14"/>
  <c r="CI61" i="14"/>
  <c r="CE61" i="14"/>
  <c r="CJ61" i="14"/>
  <c r="CF74" i="14"/>
  <c r="CK74" i="14"/>
  <c r="CG74" i="14"/>
  <c r="CL74" i="14"/>
  <c r="CD74" i="14"/>
  <c r="CI74" i="14"/>
  <c r="CE74" i="14"/>
  <c r="CJ74" i="14"/>
  <c r="CG96" i="14"/>
  <c r="CL96" i="14"/>
  <c r="CD96" i="14"/>
  <c r="CI96" i="14"/>
  <c r="CE96" i="14"/>
  <c r="CF96" i="14"/>
  <c r="CJ96" i="14"/>
  <c r="CK96" i="14"/>
  <c r="CG86" i="14"/>
  <c r="CL86" i="14"/>
  <c r="CD86" i="14"/>
  <c r="CI86" i="14"/>
  <c r="CE86" i="14"/>
  <c r="CJ86" i="14"/>
  <c r="CF86" i="14"/>
  <c r="CK86" i="14"/>
  <c r="CF79" i="14"/>
  <c r="CK79" i="14"/>
  <c r="CG79" i="14"/>
  <c r="CL79" i="14"/>
  <c r="CD79" i="14"/>
  <c r="CI79" i="14"/>
  <c r="CE79" i="14"/>
  <c r="CJ79" i="14"/>
  <c r="CG99" i="14"/>
  <c r="CL99" i="14"/>
  <c r="CD99" i="14"/>
  <c r="CE99" i="14"/>
  <c r="CK99" i="14"/>
  <c r="CF99" i="14"/>
  <c r="CI99" i="14"/>
  <c r="CJ99" i="14"/>
  <c r="CF107" i="14"/>
  <c r="CK107" i="14"/>
  <c r="CG107" i="14"/>
  <c r="CL107" i="14"/>
  <c r="CJ107" i="14"/>
  <c r="CD107" i="14"/>
  <c r="CE107" i="14"/>
  <c r="CI107" i="14"/>
  <c r="CF77" i="14"/>
  <c r="CK77" i="14"/>
  <c r="CG77" i="14"/>
  <c r="CL77" i="14"/>
  <c r="CD77" i="14"/>
  <c r="CI77" i="14"/>
  <c r="CE77" i="14"/>
  <c r="CJ77" i="14"/>
  <c r="CF76" i="14"/>
  <c r="CK76" i="14"/>
  <c r="CG76" i="14"/>
  <c r="CL76" i="14"/>
  <c r="CD76" i="14"/>
  <c r="CI76" i="14"/>
  <c r="CE76" i="14"/>
  <c r="CJ76" i="14"/>
  <c r="CG87" i="14"/>
  <c r="CL87" i="14"/>
  <c r="CD87" i="14"/>
  <c r="CI87" i="14"/>
  <c r="CE87" i="14"/>
  <c r="CJ87" i="14"/>
  <c r="CK87" i="14"/>
  <c r="CF87" i="14"/>
  <c r="BT48" i="14"/>
  <c r="BU48" i="14"/>
  <c r="BV48" i="14"/>
  <c r="BW48" i="14"/>
  <c r="BX48" i="14"/>
  <c r="BU47" i="14"/>
  <c r="BV47" i="14"/>
  <c r="BW47" i="14"/>
  <c r="BX47" i="14"/>
  <c r="BT47" i="14"/>
  <c r="AK47" i="14"/>
  <c r="AL47" i="14"/>
  <c r="AM47" i="14"/>
  <c r="AN47" i="14"/>
  <c r="AO47" i="14"/>
  <c r="BU54" i="14"/>
  <c r="BV54" i="14"/>
  <c r="BW54" i="14"/>
  <c r="BX54" i="14"/>
  <c r="BT54" i="14"/>
  <c r="BU51" i="14"/>
  <c r="BV51" i="14"/>
  <c r="BW51" i="14"/>
  <c r="BX51" i="14"/>
  <c r="BT51" i="14"/>
  <c r="BK50" i="14"/>
  <c r="BL50" i="14"/>
  <c r="BM50" i="14"/>
  <c r="BN50" i="14"/>
  <c r="BO50" i="14"/>
  <c r="BP50" i="14"/>
  <c r="BQ50" i="14"/>
  <c r="BR50" i="14"/>
  <c r="BS50" i="14"/>
  <c r="BT50" i="14"/>
  <c r="BU50" i="14"/>
  <c r="BV50" i="14"/>
  <c r="BW50" i="14"/>
  <c r="BX50" i="14"/>
  <c r="BJ50" i="14"/>
  <c r="BF50" i="14"/>
  <c r="BG50" i="14"/>
  <c r="BH50" i="14"/>
  <c r="BI50" i="14"/>
  <c r="BE50" i="14"/>
  <c r="AK49" i="14"/>
  <c r="AL49" i="14"/>
  <c r="AM49" i="14"/>
  <c r="AN49" i="14"/>
  <c r="AO49" i="14"/>
  <c r="AP49" i="14"/>
  <c r="AQ49" i="14"/>
  <c r="AR49" i="14"/>
  <c r="AS49" i="14"/>
  <c r="AT49" i="14"/>
  <c r="AU49" i="14"/>
  <c r="AV49" i="14"/>
  <c r="AW49" i="14"/>
  <c r="AX49" i="14"/>
  <c r="AY49" i="14"/>
  <c r="AZ49" i="14"/>
  <c r="BA49" i="14"/>
  <c r="BB49" i="14"/>
  <c r="BC49" i="14"/>
  <c r="BD49" i="14"/>
  <c r="BE49" i="14"/>
  <c r="BF49" i="14"/>
  <c r="BG49" i="14"/>
  <c r="BH49" i="14"/>
  <c r="BI49" i="14"/>
  <c r="BJ49" i="14"/>
  <c r="BK49" i="14"/>
  <c r="BL49" i="14"/>
  <c r="BM49" i="14"/>
  <c r="BN49" i="14"/>
  <c r="BO49" i="14"/>
  <c r="BP49" i="14"/>
  <c r="BQ49" i="14"/>
  <c r="BR49" i="14"/>
  <c r="BS49" i="14"/>
  <c r="BT49" i="14"/>
  <c r="BU49" i="14"/>
  <c r="BV49" i="14"/>
  <c r="BW49" i="14"/>
  <c r="BX49" i="14"/>
  <c r="AK48" i="14"/>
  <c r="AL48" i="14"/>
  <c r="AM48" i="14"/>
  <c r="AN48" i="14"/>
  <c r="AO48" i="14"/>
  <c r="AK51" i="14"/>
  <c r="AL51" i="14"/>
  <c r="AM51" i="14"/>
  <c r="AN51" i="14"/>
  <c r="AO51" i="14"/>
  <c r="H55" i="14"/>
  <c r="I55" i="14"/>
  <c r="J55" i="14"/>
  <c r="K55" i="14"/>
  <c r="L55" i="14"/>
  <c r="M55" i="14"/>
  <c r="N55" i="14"/>
  <c r="O55" i="14"/>
  <c r="P55" i="14"/>
  <c r="Q55" i="14"/>
  <c r="R55" i="14"/>
  <c r="S55" i="14"/>
  <c r="T55" i="14"/>
  <c r="U55" i="14"/>
  <c r="V55" i="14"/>
  <c r="W55" i="14"/>
  <c r="X55" i="14"/>
  <c r="Y55" i="14"/>
  <c r="Z55" i="14"/>
  <c r="AF55" i="14"/>
  <c r="AG55" i="14"/>
  <c r="AH55" i="14"/>
  <c r="AI55" i="14"/>
  <c r="AJ55" i="14"/>
  <c r="AK55" i="14"/>
  <c r="AL55" i="14"/>
  <c r="AM55" i="14"/>
  <c r="AN55" i="14"/>
  <c r="AO55" i="14"/>
  <c r="AP55" i="14"/>
  <c r="AQ55" i="14"/>
  <c r="AR55" i="14"/>
  <c r="AS55" i="14"/>
  <c r="AT55" i="14"/>
  <c r="AU55" i="14"/>
  <c r="AV55" i="14"/>
  <c r="AW55" i="14"/>
  <c r="AX55" i="14"/>
  <c r="AY55" i="14"/>
  <c r="AZ55" i="14"/>
  <c r="BA55" i="14"/>
  <c r="BB55" i="14"/>
  <c r="BC55" i="14"/>
  <c r="BD55" i="14"/>
  <c r="BE55" i="14"/>
  <c r="BF55" i="14"/>
  <c r="BG55" i="14"/>
  <c r="BH55" i="14"/>
  <c r="BI55" i="14"/>
  <c r="BJ55" i="14"/>
  <c r="BK55" i="14"/>
  <c r="BL55" i="14"/>
  <c r="BM55" i="14"/>
  <c r="BN55" i="14"/>
  <c r="BO55" i="14"/>
  <c r="BP55" i="14"/>
  <c r="BQ55" i="14"/>
  <c r="BR55" i="14"/>
  <c r="BS55" i="14"/>
  <c r="BT55" i="14"/>
  <c r="BU55" i="14"/>
  <c r="BV55" i="14"/>
  <c r="BW55" i="14"/>
  <c r="BX55" i="14"/>
  <c r="G55" i="14"/>
  <c r="H7" i="14"/>
  <c r="I7" i="14"/>
  <c r="J7" i="14"/>
  <c r="K7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B7" i="14"/>
  <c r="AC7" i="14"/>
  <c r="AD7" i="14"/>
  <c r="AE7" i="14"/>
  <c r="AG7" i="14"/>
  <c r="AH7" i="14"/>
  <c r="AI7" i="14"/>
  <c r="AJ7" i="14"/>
  <c r="AK7" i="14"/>
  <c r="AL7" i="14"/>
  <c r="AM7" i="14"/>
  <c r="AN7" i="14"/>
  <c r="AO7" i="14"/>
  <c r="AP7" i="14"/>
  <c r="AQ7" i="14"/>
  <c r="AR7" i="14"/>
  <c r="AS7" i="14"/>
  <c r="AT7" i="14"/>
  <c r="AU7" i="14"/>
  <c r="AV7" i="14"/>
  <c r="AW7" i="14"/>
  <c r="AX7" i="14"/>
  <c r="AY7" i="14"/>
  <c r="AZ7" i="14"/>
  <c r="BA7" i="14"/>
  <c r="BB7" i="14"/>
  <c r="BC7" i="14"/>
  <c r="BD7" i="14"/>
  <c r="BE7" i="14"/>
  <c r="BF7" i="14"/>
  <c r="BG7" i="14"/>
  <c r="BH7" i="14"/>
  <c r="BI7" i="14"/>
  <c r="BJ7" i="14"/>
  <c r="BK7" i="14"/>
  <c r="BL7" i="14"/>
  <c r="BM7" i="14"/>
  <c r="BN7" i="14"/>
  <c r="BO7" i="14"/>
  <c r="BP7" i="14"/>
  <c r="BQ7" i="14"/>
  <c r="BR7" i="14"/>
  <c r="BS7" i="14"/>
  <c r="BT7" i="14"/>
  <c r="BU7" i="14"/>
  <c r="BV7" i="14"/>
  <c r="BW7" i="14"/>
  <c r="BX7" i="14"/>
  <c r="G7" i="14"/>
  <c r="BP6" i="14"/>
  <c r="BQ6" i="14"/>
  <c r="BR6" i="14"/>
  <c r="BS6" i="14"/>
  <c r="BO6" i="14"/>
  <c r="AG5" i="14"/>
  <c r="AH5" i="14"/>
  <c r="AI5" i="14"/>
  <c r="AJ5" i="14"/>
  <c r="AK5" i="14"/>
  <c r="AL5" i="14"/>
  <c r="AM5" i="14"/>
  <c r="AN5" i="14"/>
  <c r="AO5" i="14"/>
  <c r="AP5" i="14"/>
  <c r="AQ5" i="14"/>
  <c r="AR5" i="14"/>
  <c r="AS5" i="14"/>
  <c r="AT5" i="14"/>
  <c r="AU5" i="14"/>
  <c r="AV5" i="14"/>
  <c r="AW5" i="14"/>
  <c r="AX5" i="14"/>
  <c r="AY5" i="14"/>
  <c r="AZ5" i="14"/>
  <c r="BA5" i="14"/>
  <c r="BB5" i="14"/>
  <c r="BC5" i="14"/>
  <c r="BD5" i="14"/>
  <c r="BE5" i="14"/>
  <c r="BF5" i="14"/>
  <c r="BG5" i="14"/>
  <c r="BH5" i="14"/>
  <c r="BI5" i="14"/>
  <c r="BJ5" i="14"/>
  <c r="BK5" i="14"/>
  <c r="BL5" i="14"/>
  <c r="BM5" i="14"/>
  <c r="BN5" i="14"/>
  <c r="BO5" i="14"/>
  <c r="BP5" i="14"/>
  <c r="BQ5" i="14"/>
  <c r="BR5" i="14"/>
  <c r="BS5" i="14"/>
  <c r="BT5" i="14"/>
  <c r="BU5" i="14"/>
  <c r="BV5" i="14"/>
  <c r="BW5" i="14"/>
  <c r="BX5" i="14"/>
  <c r="H4" i="14"/>
  <c r="I4" i="14"/>
  <c r="J4" i="14"/>
  <c r="K4" i="14"/>
  <c r="L4" i="14"/>
  <c r="M4" i="14"/>
  <c r="N4" i="14"/>
  <c r="O4" i="14"/>
  <c r="P4" i="14"/>
  <c r="Q4" i="14"/>
  <c r="R4" i="14"/>
  <c r="S4" i="14"/>
  <c r="T4" i="14"/>
  <c r="U4" i="14"/>
  <c r="V4" i="14"/>
  <c r="W4" i="14"/>
  <c r="X4" i="14"/>
  <c r="Y4" i="14"/>
  <c r="Z4" i="14"/>
  <c r="AA4" i="14"/>
  <c r="AB4" i="14"/>
  <c r="AC4" i="14"/>
  <c r="AD4" i="14"/>
  <c r="AE4" i="14"/>
  <c r="AF4" i="14"/>
  <c r="AG4" i="14"/>
  <c r="AH4" i="14"/>
  <c r="AI4" i="14"/>
  <c r="AJ4" i="14"/>
  <c r="AK4" i="14"/>
  <c r="AL4" i="14"/>
  <c r="AM4" i="14"/>
  <c r="AN4" i="14"/>
  <c r="AO4" i="14"/>
  <c r="AP4" i="14"/>
  <c r="AQ4" i="14"/>
  <c r="AR4" i="14"/>
  <c r="AS4" i="14"/>
  <c r="AT4" i="14"/>
  <c r="AU4" i="14"/>
  <c r="AV4" i="14"/>
  <c r="AW4" i="14"/>
  <c r="AX4" i="14"/>
  <c r="AY4" i="14"/>
  <c r="AZ4" i="14"/>
  <c r="BA4" i="14"/>
  <c r="BB4" i="14"/>
  <c r="BC4" i="14"/>
  <c r="BD4" i="14"/>
  <c r="BE4" i="14"/>
  <c r="BF4" i="14"/>
  <c r="BG4" i="14"/>
  <c r="BH4" i="14"/>
  <c r="BI4" i="14"/>
  <c r="BJ4" i="14"/>
  <c r="BK4" i="14"/>
  <c r="BL4" i="14"/>
  <c r="BM4" i="14"/>
  <c r="BN4" i="14"/>
  <c r="BO4" i="14"/>
  <c r="BP4" i="14"/>
  <c r="BQ4" i="14"/>
  <c r="BR4" i="14"/>
  <c r="BS4" i="14"/>
  <c r="BT4" i="14"/>
  <c r="BU4" i="14"/>
  <c r="BV4" i="14"/>
  <c r="BW4" i="14"/>
  <c r="BX4" i="14"/>
  <c r="G4" i="14"/>
  <c r="P19" i="17" l="1" a="1"/>
  <c r="P19" i="17" s="1"/>
  <c r="P20" i="17" a="1"/>
  <c r="P20" i="17" s="1"/>
  <c r="CH49" i="14"/>
  <c r="CH5" i="14"/>
  <c r="CD51" i="14"/>
  <c r="CH54" i="14"/>
  <c r="CD47" i="14"/>
  <c r="P7" i="17" s="1"/>
  <c r="P29" i="17" a="1"/>
  <c r="P29" i="17" s="1"/>
  <c r="P12" i="17" a="1"/>
  <c r="P12" i="17" s="1"/>
  <c r="P37" i="17" a="1"/>
  <c r="P37" i="17" s="1"/>
  <c r="P21" i="17" a="1"/>
  <c r="P21" i="17" s="1"/>
  <c r="P28" i="17" a="1"/>
  <c r="P28" i="17" s="1"/>
  <c r="P22" i="17" a="1"/>
  <c r="P22" i="17" s="1"/>
  <c r="P5" i="17" a="1"/>
  <c r="P5" i="17" s="1"/>
  <c r="CH4" i="14"/>
  <c r="CG4" i="14"/>
  <c r="CH6" i="14"/>
  <c r="CH48" i="14"/>
  <c r="P38" i="17" a="1"/>
  <c r="P38" i="17" s="1"/>
  <c r="P31" i="17" a="1"/>
  <c r="P31" i="17" s="1"/>
  <c r="P30" i="17" a="1"/>
  <c r="P30" i="17" s="1"/>
  <c r="CH50" i="14"/>
  <c r="P40" i="17" a="1"/>
  <c r="P40" i="17" s="1"/>
  <c r="P39" i="17" a="1"/>
  <c r="P39" i="17" s="1"/>
  <c r="CH7" i="14"/>
  <c r="T3" i="17" s="1"/>
  <c r="CH55" i="14"/>
  <c r="CH51" i="14"/>
  <c r="CH47" i="14"/>
  <c r="T7" i="17" s="1"/>
  <c r="P13" i="17" a="1"/>
  <c r="P13" i="17" s="1"/>
  <c r="P11" i="17" a="1"/>
  <c r="P11" i="17" s="1"/>
  <c r="CG109" i="14"/>
  <c r="CD109" i="14"/>
  <c r="CD54" i="14"/>
  <c r="CJ109" i="14"/>
  <c r="CL109" i="14"/>
  <c r="CE109" i="14"/>
  <c r="CG5" i="14"/>
  <c r="CD48" i="14"/>
  <c r="CD49" i="14"/>
  <c r="CI109" i="14"/>
  <c r="CK109" i="14"/>
  <c r="CF109" i="14"/>
  <c r="CK57" i="15"/>
  <c r="CI57" i="15"/>
  <c r="CG57" i="15"/>
  <c r="CE57" i="15"/>
  <c r="CH57" i="15"/>
  <c r="CJ57" i="15"/>
  <c r="CD57" i="15"/>
  <c r="CF57" i="15"/>
  <c r="CD50" i="14"/>
  <c r="CI50" i="14"/>
  <c r="CE50" i="14"/>
  <c r="CJ50" i="14"/>
  <c r="CF50" i="14"/>
  <c r="CK50" i="14"/>
  <c r="CG50" i="14"/>
  <c r="CL50" i="14"/>
  <c r="CF7" i="14"/>
  <c r="R3" i="17" s="1"/>
  <c r="CK7" i="14"/>
  <c r="W3" i="17" s="1"/>
  <c r="CG7" i="14"/>
  <c r="S3" i="17" s="1"/>
  <c r="CL7" i="14"/>
  <c r="X3" i="17" s="1"/>
  <c r="CJ7" i="14"/>
  <c r="V3" i="17" s="1"/>
  <c r="CD7" i="14"/>
  <c r="P3" i="17" s="1"/>
  <c r="CE7" i="14"/>
  <c r="Q3" i="17" s="1"/>
  <c r="CI7" i="14"/>
  <c r="U3" i="17" s="1"/>
  <c r="CD55" i="14"/>
  <c r="CI55" i="14"/>
  <c r="CE55" i="14"/>
  <c r="CJ55" i="14"/>
  <c r="CF55" i="14"/>
  <c r="CK55" i="14"/>
  <c r="CG55" i="14"/>
  <c r="CL55" i="14"/>
  <c r="CJ5" i="14"/>
  <c r="CF5" i="14"/>
  <c r="CL54" i="14"/>
  <c r="CJ54" i="14"/>
  <c r="CL48" i="14"/>
  <c r="CJ48" i="14"/>
  <c r="CL51" i="14"/>
  <c r="CJ51" i="14"/>
  <c r="CL47" i="14"/>
  <c r="X7" i="17" s="1"/>
  <c r="CJ47" i="14"/>
  <c r="V7" i="17" s="1"/>
  <c r="CL49" i="14"/>
  <c r="CJ49" i="14"/>
  <c r="CF6" i="14"/>
  <c r="CK6" i="14"/>
  <c r="CG6" i="14"/>
  <c r="CL6" i="14"/>
  <c r="CJ6" i="14"/>
  <c r="CD6" i="14"/>
  <c r="CE6" i="14"/>
  <c r="CI6" i="14"/>
  <c r="CD4" i="14"/>
  <c r="CE4" i="14"/>
  <c r="CK4" i="14"/>
  <c r="CJ4" i="14"/>
  <c r="CL4" i="14"/>
  <c r="CI4" i="14"/>
  <c r="CF4" i="14"/>
  <c r="CE5" i="14"/>
  <c r="CI5" i="14"/>
  <c r="CG54" i="14"/>
  <c r="CE54" i="14"/>
  <c r="CG48" i="14"/>
  <c r="CE48" i="14"/>
  <c r="CG51" i="14"/>
  <c r="CE51" i="14"/>
  <c r="CG47" i="14"/>
  <c r="S7" i="17" s="1"/>
  <c r="CE47" i="14"/>
  <c r="Q7" i="17" s="1"/>
  <c r="CG49" i="14"/>
  <c r="CE49" i="14"/>
  <c r="CL5" i="14"/>
  <c r="CD5" i="14"/>
  <c r="CK54" i="14"/>
  <c r="CI54" i="14"/>
  <c r="CK48" i="14"/>
  <c r="CI48" i="14"/>
  <c r="CK51" i="14"/>
  <c r="CI51" i="14"/>
  <c r="CK47" i="14"/>
  <c r="W7" i="17" s="1"/>
  <c r="CI47" i="14"/>
  <c r="U7" i="17" s="1"/>
  <c r="CK49" i="14"/>
  <c r="CI49" i="14"/>
  <c r="CK5" i="14"/>
  <c r="CF54" i="14"/>
  <c r="CF48" i="14"/>
  <c r="CF51" i="14"/>
  <c r="CF47" i="14"/>
  <c r="R7" i="17" s="1"/>
  <c r="CF49" i="14"/>
  <c r="M32" i="3"/>
  <c r="N32" i="3"/>
  <c r="O32" i="3"/>
  <c r="P32" i="3"/>
  <c r="Q32" i="3"/>
  <c r="R32" i="3"/>
  <c r="S32" i="3"/>
  <c r="T32" i="3"/>
  <c r="U32" i="3"/>
  <c r="V32" i="3"/>
  <c r="N16" i="3"/>
  <c r="O16" i="3"/>
  <c r="P16" i="3"/>
  <c r="Q16" i="3"/>
  <c r="R16" i="3"/>
  <c r="S16" i="3"/>
  <c r="T16" i="3"/>
  <c r="U16" i="3"/>
  <c r="V16" i="3"/>
  <c r="M16" i="3"/>
  <c r="M15" i="3"/>
  <c r="P24" i="17" l="1" a="1"/>
  <c r="P24" i="17" s="1"/>
  <c r="P32" i="17" a="1"/>
  <c r="P32" i="17" s="1"/>
  <c r="P36" i="17" a="1"/>
  <c r="P36" i="17" s="1"/>
  <c r="P15" i="17" a="1"/>
  <c r="P15" i="17" s="1"/>
  <c r="P23" i="17" a="1"/>
  <c r="P23" i="17" s="1"/>
  <c r="P14" i="17" a="1"/>
  <c r="P14" i="17" s="1"/>
  <c r="CF56" i="14"/>
  <c r="CJ56" i="14"/>
  <c r="CI56" i="14"/>
  <c r="CK56" i="14"/>
  <c r="CL56" i="14"/>
  <c r="CE56" i="14"/>
  <c r="CG56" i="14"/>
  <c r="CD56" i="14"/>
  <c r="M5" i="8"/>
  <c r="N5" i="8"/>
  <c r="O5" i="8"/>
  <c r="P5" i="8"/>
  <c r="Q5" i="8"/>
  <c r="R5" i="8"/>
  <c r="S5" i="8"/>
  <c r="T5" i="8"/>
  <c r="U5" i="8"/>
  <c r="V5" i="8"/>
  <c r="N4" i="8"/>
  <c r="O4" i="8"/>
  <c r="P4" i="8"/>
  <c r="Q4" i="8"/>
  <c r="R4" i="8"/>
  <c r="S4" i="8"/>
  <c r="T4" i="8"/>
  <c r="U4" i="8"/>
  <c r="V4" i="8"/>
  <c r="M4" i="8"/>
  <c r="G8" i="8"/>
  <c r="H8" i="8"/>
  <c r="I8" i="8"/>
  <c r="J8" i="8"/>
  <c r="K8" i="8"/>
  <c r="G9" i="8"/>
  <c r="H9" i="8"/>
  <c r="I9" i="8"/>
  <c r="J9" i="8"/>
  <c r="K9" i="8"/>
  <c r="G10" i="8"/>
  <c r="H10" i="8"/>
  <c r="I10" i="8"/>
  <c r="J10" i="8"/>
  <c r="K10" i="8"/>
  <c r="G11" i="8"/>
  <c r="H11" i="8"/>
  <c r="I11" i="8"/>
  <c r="J11" i="8"/>
  <c r="K11" i="8"/>
  <c r="G12" i="8"/>
  <c r="H12" i="8"/>
  <c r="I12" i="8"/>
  <c r="J12" i="8"/>
  <c r="K12" i="8"/>
  <c r="G13" i="8"/>
  <c r="H13" i="8"/>
  <c r="I13" i="8"/>
  <c r="J13" i="8"/>
  <c r="K13" i="8"/>
  <c r="G14" i="8"/>
  <c r="H14" i="8"/>
  <c r="I14" i="8"/>
  <c r="J14" i="8"/>
  <c r="K14" i="8"/>
  <c r="G15" i="8"/>
  <c r="H15" i="8"/>
  <c r="I15" i="8"/>
  <c r="J15" i="8"/>
  <c r="K15" i="8"/>
  <c r="G16" i="8"/>
  <c r="H16" i="8"/>
  <c r="I16" i="8"/>
  <c r="J16" i="8"/>
  <c r="K16" i="8"/>
  <c r="G17" i="8"/>
  <c r="H17" i="8"/>
  <c r="I17" i="8"/>
  <c r="T16" i="8" s="1"/>
  <c r="J17" i="8"/>
  <c r="K17" i="8"/>
  <c r="G18" i="8"/>
  <c r="H18" i="8"/>
  <c r="I18" i="8"/>
  <c r="J18" i="8"/>
  <c r="K18" i="8"/>
  <c r="H7" i="8"/>
  <c r="I7" i="8"/>
  <c r="J7" i="8"/>
  <c r="K7" i="8"/>
  <c r="G7" i="8"/>
  <c r="B10" i="8"/>
  <c r="C10" i="8"/>
  <c r="D10" i="8"/>
  <c r="E10" i="8"/>
  <c r="F10" i="8"/>
  <c r="B11" i="8"/>
  <c r="C11" i="8"/>
  <c r="D11" i="8"/>
  <c r="E11" i="8"/>
  <c r="F11" i="8"/>
  <c r="B12" i="8"/>
  <c r="C12" i="8"/>
  <c r="D12" i="8"/>
  <c r="E12" i="8"/>
  <c r="F12" i="8"/>
  <c r="B13" i="8"/>
  <c r="C13" i="8"/>
  <c r="D13" i="8"/>
  <c r="E13" i="8"/>
  <c r="F13" i="8"/>
  <c r="B14" i="8"/>
  <c r="C14" i="8"/>
  <c r="D14" i="8"/>
  <c r="E14" i="8"/>
  <c r="F14" i="8"/>
  <c r="B15" i="8"/>
  <c r="C15" i="8"/>
  <c r="D15" i="8"/>
  <c r="E15" i="8"/>
  <c r="F15" i="8"/>
  <c r="B16" i="8"/>
  <c r="C16" i="8"/>
  <c r="D16" i="8"/>
  <c r="E16" i="8"/>
  <c r="F16" i="8"/>
  <c r="B17" i="8"/>
  <c r="C17" i="8"/>
  <c r="D17" i="8"/>
  <c r="E17" i="8"/>
  <c r="F17" i="8"/>
  <c r="Q16" i="8" s="1"/>
  <c r="B18" i="8"/>
  <c r="C18" i="8"/>
  <c r="D18" i="8"/>
  <c r="E18" i="8"/>
  <c r="F18" i="8"/>
  <c r="C8" i="8"/>
  <c r="D8" i="8"/>
  <c r="E8" i="8"/>
  <c r="F8" i="8"/>
  <c r="C9" i="8"/>
  <c r="D9" i="8"/>
  <c r="E9" i="8"/>
  <c r="F9" i="8"/>
  <c r="B9" i="8"/>
  <c r="B8" i="8"/>
  <c r="C7" i="8"/>
  <c r="D7" i="8"/>
  <c r="E7" i="8"/>
  <c r="F7" i="8"/>
  <c r="B7" i="8"/>
  <c r="N34" i="3"/>
  <c r="O34" i="3"/>
  <c r="P34" i="3"/>
  <c r="Q34" i="3"/>
  <c r="R34" i="3"/>
  <c r="S34" i="3"/>
  <c r="T34" i="3"/>
  <c r="U34" i="3"/>
  <c r="V34" i="3"/>
  <c r="M34" i="3"/>
  <c r="M21" i="3"/>
  <c r="N21" i="3"/>
  <c r="O21" i="3"/>
  <c r="P21" i="3"/>
  <c r="Q21" i="3"/>
  <c r="R21" i="3"/>
  <c r="S21" i="3"/>
  <c r="T21" i="3"/>
  <c r="U21" i="3"/>
  <c r="V21" i="3"/>
  <c r="M22" i="3"/>
  <c r="N22" i="3"/>
  <c r="O22" i="3"/>
  <c r="P22" i="3"/>
  <c r="Q22" i="3"/>
  <c r="R22" i="3"/>
  <c r="S22" i="3"/>
  <c r="T22" i="3"/>
  <c r="U22" i="3"/>
  <c r="V22" i="3"/>
  <c r="M23" i="3"/>
  <c r="N23" i="3"/>
  <c r="O23" i="3"/>
  <c r="P23" i="3"/>
  <c r="Q23" i="3"/>
  <c r="R23" i="3"/>
  <c r="S23" i="3"/>
  <c r="T23" i="3"/>
  <c r="U23" i="3"/>
  <c r="V23" i="3"/>
  <c r="M24" i="3"/>
  <c r="N24" i="3"/>
  <c r="O24" i="3"/>
  <c r="P24" i="3"/>
  <c r="Q24" i="3"/>
  <c r="R24" i="3"/>
  <c r="S24" i="3"/>
  <c r="T24" i="3"/>
  <c r="U24" i="3"/>
  <c r="V24" i="3"/>
  <c r="M25" i="3"/>
  <c r="N25" i="3"/>
  <c r="O25" i="3"/>
  <c r="P25" i="3"/>
  <c r="Q25" i="3"/>
  <c r="R25" i="3"/>
  <c r="S25" i="3"/>
  <c r="T25" i="3"/>
  <c r="U25" i="3"/>
  <c r="V25" i="3"/>
  <c r="M26" i="3"/>
  <c r="N26" i="3"/>
  <c r="O26" i="3"/>
  <c r="P26" i="3"/>
  <c r="Q26" i="3"/>
  <c r="R26" i="3"/>
  <c r="S26" i="3"/>
  <c r="T26" i="3"/>
  <c r="U26" i="3"/>
  <c r="V26" i="3"/>
  <c r="M27" i="3"/>
  <c r="N27" i="3"/>
  <c r="O27" i="3"/>
  <c r="P27" i="3"/>
  <c r="Q27" i="3"/>
  <c r="R27" i="3"/>
  <c r="S27" i="3"/>
  <c r="T27" i="3"/>
  <c r="U27" i="3"/>
  <c r="V27" i="3"/>
  <c r="M28" i="3"/>
  <c r="N28" i="3"/>
  <c r="O28" i="3"/>
  <c r="P28" i="3"/>
  <c r="Q28" i="3"/>
  <c r="R28" i="3"/>
  <c r="S28" i="3"/>
  <c r="T28" i="3"/>
  <c r="U28" i="3"/>
  <c r="V28" i="3"/>
  <c r="M29" i="3"/>
  <c r="N29" i="3"/>
  <c r="O29" i="3"/>
  <c r="P29" i="3"/>
  <c r="Q29" i="3"/>
  <c r="R29" i="3"/>
  <c r="S29" i="3"/>
  <c r="T29" i="3"/>
  <c r="U29" i="3"/>
  <c r="V29" i="3"/>
  <c r="M30" i="3"/>
  <c r="N30" i="3"/>
  <c r="O30" i="3"/>
  <c r="P30" i="3"/>
  <c r="Q30" i="3"/>
  <c r="R30" i="3"/>
  <c r="S30" i="3"/>
  <c r="T30" i="3"/>
  <c r="U30" i="3"/>
  <c r="V30" i="3"/>
  <c r="M31" i="3"/>
  <c r="N31" i="3"/>
  <c r="O31" i="3"/>
  <c r="P31" i="3"/>
  <c r="Q31" i="3"/>
  <c r="R31" i="3"/>
  <c r="S31" i="3"/>
  <c r="T31" i="3"/>
  <c r="U31" i="3"/>
  <c r="V31" i="3"/>
  <c r="M33" i="3"/>
  <c r="N33" i="3"/>
  <c r="O33" i="3"/>
  <c r="P33" i="3"/>
  <c r="Q33" i="3"/>
  <c r="R33" i="3"/>
  <c r="S33" i="3"/>
  <c r="T33" i="3"/>
  <c r="U33" i="3"/>
  <c r="V33" i="3"/>
  <c r="N20" i="3"/>
  <c r="O20" i="3"/>
  <c r="P20" i="3"/>
  <c r="Q20" i="3"/>
  <c r="R20" i="3"/>
  <c r="S20" i="3"/>
  <c r="T20" i="3"/>
  <c r="U20" i="3"/>
  <c r="V20" i="3"/>
  <c r="M20" i="3"/>
  <c r="N18" i="3"/>
  <c r="O18" i="3"/>
  <c r="P18" i="3"/>
  <c r="Q18" i="3"/>
  <c r="R18" i="3"/>
  <c r="S18" i="3"/>
  <c r="T18" i="3"/>
  <c r="U18" i="3"/>
  <c r="V18" i="3"/>
  <c r="M18" i="3"/>
  <c r="R5" i="3"/>
  <c r="S5" i="3"/>
  <c r="T5" i="3"/>
  <c r="U5" i="3"/>
  <c r="V5" i="3"/>
  <c r="R6" i="3"/>
  <c r="S6" i="3"/>
  <c r="T6" i="3"/>
  <c r="U6" i="3"/>
  <c r="V6" i="3"/>
  <c r="R7" i="3"/>
  <c r="S7" i="3"/>
  <c r="T7" i="3"/>
  <c r="U7" i="3"/>
  <c r="V7" i="3"/>
  <c r="R8" i="3"/>
  <c r="S8" i="3"/>
  <c r="T8" i="3"/>
  <c r="U8" i="3"/>
  <c r="V8" i="3"/>
  <c r="R9" i="3"/>
  <c r="S9" i="3"/>
  <c r="T9" i="3"/>
  <c r="U9" i="3"/>
  <c r="V9" i="3"/>
  <c r="R10" i="3"/>
  <c r="S10" i="3"/>
  <c r="T10" i="3"/>
  <c r="U10" i="3"/>
  <c r="V10" i="3"/>
  <c r="R11" i="3"/>
  <c r="S11" i="3"/>
  <c r="T11" i="3"/>
  <c r="U11" i="3"/>
  <c r="V11" i="3"/>
  <c r="R12" i="3"/>
  <c r="S12" i="3"/>
  <c r="T12" i="3"/>
  <c r="U12" i="3"/>
  <c r="V12" i="3"/>
  <c r="R13" i="3"/>
  <c r="S13" i="3"/>
  <c r="T13" i="3"/>
  <c r="U13" i="3"/>
  <c r="V13" i="3"/>
  <c r="R14" i="3"/>
  <c r="S14" i="3"/>
  <c r="T14" i="3"/>
  <c r="U14" i="3"/>
  <c r="V14" i="3"/>
  <c r="R15" i="3"/>
  <c r="S15" i="3"/>
  <c r="T15" i="3"/>
  <c r="U15" i="3"/>
  <c r="V15" i="3"/>
  <c r="R17" i="3"/>
  <c r="S17" i="3"/>
  <c r="T17" i="3"/>
  <c r="U17" i="3"/>
  <c r="V17" i="3"/>
  <c r="U4" i="3"/>
  <c r="R4" i="3"/>
  <c r="S4" i="3"/>
  <c r="T4" i="3"/>
  <c r="V4" i="3"/>
  <c r="N5" i="3"/>
  <c r="O5" i="3"/>
  <c r="P5" i="3"/>
  <c r="Q5" i="3"/>
  <c r="N6" i="3"/>
  <c r="O6" i="3"/>
  <c r="P6" i="3"/>
  <c r="Q6" i="3"/>
  <c r="N7" i="3"/>
  <c r="O7" i="3"/>
  <c r="P7" i="3"/>
  <c r="Q7" i="3"/>
  <c r="N8" i="3"/>
  <c r="O8" i="3"/>
  <c r="P8" i="3"/>
  <c r="Q8" i="3"/>
  <c r="N9" i="3"/>
  <c r="O9" i="3"/>
  <c r="P9" i="3"/>
  <c r="Q9" i="3"/>
  <c r="N10" i="3"/>
  <c r="O10" i="3"/>
  <c r="P10" i="3"/>
  <c r="Q10" i="3"/>
  <c r="N11" i="3"/>
  <c r="O11" i="3"/>
  <c r="P11" i="3"/>
  <c r="Q11" i="3"/>
  <c r="N12" i="3"/>
  <c r="O12" i="3"/>
  <c r="P12" i="3"/>
  <c r="Q12" i="3"/>
  <c r="N13" i="3"/>
  <c r="O13" i="3"/>
  <c r="P13" i="3"/>
  <c r="Q13" i="3"/>
  <c r="N14" i="3"/>
  <c r="O14" i="3"/>
  <c r="P14" i="3"/>
  <c r="Q14" i="3"/>
  <c r="N15" i="3"/>
  <c r="O15" i="3"/>
  <c r="P15" i="3"/>
  <c r="Q15" i="3"/>
  <c r="N17" i="3"/>
  <c r="O17" i="3"/>
  <c r="P17" i="3"/>
  <c r="Q17" i="3"/>
  <c r="O4" i="3"/>
  <c r="P4" i="3"/>
  <c r="Q4" i="3"/>
  <c r="N4" i="3"/>
  <c r="M5" i="3"/>
  <c r="M6" i="3"/>
  <c r="M7" i="3"/>
  <c r="M8" i="3"/>
  <c r="M9" i="3"/>
  <c r="M10" i="3"/>
  <c r="M11" i="3"/>
  <c r="M12" i="3"/>
  <c r="M13" i="3"/>
  <c r="M14" i="3"/>
  <c r="M17" i="3"/>
  <c r="M4" i="3"/>
  <c r="M16" i="8" l="1"/>
  <c r="P16" i="8"/>
  <c r="S16" i="8"/>
  <c r="O16" i="8"/>
  <c r="V16" i="8"/>
  <c r="R16" i="8"/>
  <c r="N16" i="8"/>
  <c r="U16" i="8"/>
  <c r="V14" i="8"/>
  <c r="V10" i="8"/>
  <c r="R14" i="8"/>
  <c r="R10" i="8"/>
  <c r="T13" i="8"/>
  <c r="T9" i="8"/>
  <c r="S13" i="8"/>
  <c r="S9" i="8"/>
  <c r="V17" i="8"/>
  <c r="R17" i="8"/>
  <c r="N17" i="8"/>
  <c r="T15" i="8"/>
  <c r="P15" i="8"/>
  <c r="N14" i="8"/>
  <c r="P13" i="8"/>
  <c r="V12" i="8"/>
  <c r="R12" i="8"/>
  <c r="N12" i="8"/>
  <c r="T11" i="8"/>
  <c r="P11" i="8"/>
  <c r="N10" i="8"/>
  <c r="P9" i="8"/>
  <c r="V8" i="8"/>
  <c r="R8" i="8"/>
  <c r="N8" i="8"/>
  <c r="T7" i="8"/>
  <c r="P7" i="8"/>
  <c r="V6" i="8"/>
  <c r="R6" i="8"/>
  <c r="N6" i="8"/>
  <c r="M18" i="8"/>
  <c r="S18" i="8"/>
  <c r="O18" i="8"/>
  <c r="U17" i="8"/>
  <c r="Q17" i="8"/>
  <c r="M17" i="8"/>
  <c r="S15" i="8"/>
  <c r="O15" i="8"/>
  <c r="U14" i="8"/>
  <c r="Q14" i="8"/>
  <c r="M14" i="8"/>
  <c r="O13" i="8"/>
  <c r="U12" i="8"/>
  <c r="Q12" i="8"/>
  <c r="M12" i="8"/>
  <c r="S11" i="8"/>
  <c r="O11" i="8"/>
  <c r="U10" i="8"/>
  <c r="Q10" i="8"/>
  <c r="M10" i="8"/>
  <c r="O9" i="8"/>
  <c r="U8" i="8"/>
  <c r="Q8" i="8"/>
  <c r="M8" i="8"/>
  <c r="S7" i="8"/>
  <c r="O7" i="8"/>
  <c r="U6" i="8"/>
  <c r="Q6" i="8"/>
  <c r="M6" i="8"/>
  <c r="V18" i="8"/>
  <c r="R18" i="8"/>
  <c r="N18" i="8"/>
  <c r="T17" i="8"/>
  <c r="P17" i="8"/>
  <c r="V15" i="8"/>
  <c r="R15" i="8"/>
  <c r="N15" i="8"/>
  <c r="T14" i="8"/>
  <c r="P14" i="8"/>
  <c r="V13" i="8"/>
  <c r="R13" i="8"/>
  <c r="N13" i="8"/>
  <c r="T12" i="8"/>
  <c r="P12" i="8"/>
  <c r="V11" i="8"/>
  <c r="R11" i="8"/>
  <c r="N11" i="8"/>
  <c r="T10" i="8"/>
  <c r="P10" i="8"/>
  <c r="V9" i="8"/>
  <c r="R9" i="8"/>
  <c r="N9" i="8"/>
  <c r="T8" i="8"/>
  <c r="P8" i="8"/>
  <c r="V7" i="8"/>
  <c r="R7" i="8"/>
  <c r="N7" i="8"/>
  <c r="T6" i="8"/>
  <c r="P6" i="8"/>
  <c r="U18" i="8"/>
  <c r="Q18" i="8"/>
  <c r="S17" i="8"/>
  <c r="O17" i="8"/>
  <c r="U15" i="8"/>
  <c r="Q15" i="8"/>
  <c r="M15" i="8"/>
  <c r="S14" i="8"/>
  <c r="O14" i="8"/>
  <c r="U13" i="8"/>
  <c r="Q13" i="8"/>
  <c r="M13" i="8"/>
  <c r="S12" i="8"/>
  <c r="O12" i="8"/>
  <c r="U11" i="8"/>
  <c r="Q11" i="8"/>
  <c r="M11" i="8"/>
  <c r="S10" i="8"/>
  <c r="O10" i="8"/>
  <c r="U9" i="8"/>
  <c r="Q9" i="8"/>
  <c r="M9" i="8"/>
  <c r="S8" i="8"/>
  <c r="O8" i="8"/>
  <c r="U7" i="8"/>
  <c r="Q7" i="8"/>
  <c r="M7" i="8"/>
  <c r="S6" i="8"/>
  <c r="O6" i="8"/>
  <c r="T18" i="8"/>
  <c r="P1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<sst xmlns="http://schemas.openxmlformats.org/spreadsheetml/2006/main" count="1352" uniqueCount="240">
  <si>
    <t>Nationality</t>
  </si>
  <si>
    <t>Listening</t>
  </si>
  <si>
    <t>Reading</t>
  </si>
  <si>
    <t>Writing</t>
  </si>
  <si>
    <t>Speaking</t>
  </si>
  <si>
    <t>Overall</t>
  </si>
  <si>
    <t>Mean band score for the most frequent countries or regions of origin (Academic)</t>
  </si>
  <si>
    <t>Bangladesh</t>
  </si>
  <si>
    <t>Brazil</t>
  </si>
  <si>
    <t>Canada</t>
  </si>
  <si>
    <t>Colombia</t>
  </si>
  <si>
    <t>Egypt</t>
  </si>
  <si>
    <t>France</t>
  </si>
  <si>
    <t>Germany</t>
  </si>
  <si>
    <t>Greece</t>
  </si>
  <si>
    <t>Hong Kong</t>
  </si>
  <si>
    <t>India</t>
  </si>
  <si>
    <t>Indonesia</t>
  </si>
  <si>
    <t>Iraq</t>
  </si>
  <si>
    <t>Italy</t>
  </si>
  <si>
    <t>Japan</t>
  </si>
  <si>
    <t>Jordan</t>
  </si>
  <si>
    <t>Iran, Islamic Republic of</t>
  </si>
  <si>
    <t>Kazakhstan</t>
  </si>
  <si>
    <t>Korea, Republic of</t>
  </si>
  <si>
    <t>Kuwait</t>
  </si>
  <si>
    <t>Malaysia</t>
  </si>
  <si>
    <t>Mexico</t>
  </si>
  <si>
    <t>Nepal</t>
  </si>
  <si>
    <t>Nigeria</t>
  </si>
  <si>
    <t>Oman</t>
  </si>
  <si>
    <t>Pakistan</t>
  </si>
  <si>
    <t>Philippines</t>
  </si>
  <si>
    <t>Qatar</t>
  </si>
  <si>
    <t>Russian Federation</t>
  </si>
  <si>
    <t>Saudi Arabia</t>
  </si>
  <si>
    <t>Spain</t>
  </si>
  <si>
    <t>Sri Lanka</t>
  </si>
  <si>
    <t>Taiwan</t>
  </si>
  <si>
    <t>Thailand</t>
  </si>
  <si>
    <t>Turkey</t>
  </si>
  <si>
    <t>Ukraine</t>
  </si>
  <si>
    <t>United Arab Emirates</t>
  </si>
  <si>
    <t>United States</t>
  </si>
  <si>
    <t>Uzbekistan</t>
  </si>
  <si>
    <t>Vietnam</t>
  </si>
  <si>
    <t>Mean band score for females and males (Academic)</t>
  </si>
  <si>
    <t>Mean band score for females and males (General Training)</t>
  </si>
  <si>
    <t>2017-18</t>
  </si>
  <si>
    <t>Females</t>
  </si>
  <si>
    <t>2011-12</t>
  </si>
  <si>
    <t>2012-13</t>
  </si>
  <si>
    <t>2013-14</t>
  </si>
  <si>
    <t>2009-10</t>
  </si>
  <si>
    <t>Males</t>
  </si>
  <si>
    <t>Year</t>
  </si>
  <si>
    <t>Changes in mean band score for females and males (Academic)</t>
  </si>
  <si>
    <t>China (People’s Republic of)</t>
  </si>
  <si>
    <t>Libya</t>
  </si>
  <si>
    <t>Syrian Arab Republic</t>
  </si>
  <si>
    <t>Cyprus</t>
  </si>
  <si>
    <t>Ethiopia</t>
  </si>
  <si>
    <t>Myanmar</t>
  </si>
  <si>
    <t>Poland</t>
  </si>
  <si>
    <t>Romania</t>
  </si>
  <si>
    <t>Sudan</t>
  </si>
  <si>
    <t>Mean band score for the most frequent countries or regions of origin (General Training)</t>
  </si>
  <si>
    <t>China (Peoples Republic)</t>
  </si>
  <si>
    <t>Lebanon</t>
  </si>
  <si>
    <t>Mauritius</t>
  </si>
  <si>
    <t>Palestine</t>
  </si>
  <si>
    <t>Singapore</t>
  </si>
  <si>
    <t>South Africa</t>
  </si>
  <si>
    <t>Venezuela</t>
  </si>
  <si>
    <t>United Kingdom</t>
  </si>
  <si>
    <t>Zimbabwe</t>
  </si>
  <si>
    <t>Australia</t>
  </si>
  <si>
    <t>Academic</t>
  </si>
  <si>
    <t>General Training</t>
  </si>
  <si>
    <t>Ireland</t>
  </si>
  <si>
    <t>United States of America</t>
  </si>
  <si>
    <t>Kenya</t>
  </si>
  <si>
    <t>Fiji</t>
  </si>
  <si>
    <t>First language</t>
  </si>
  <si>
    <t>Arabic</t>
  </si>
  <si>
    <t>Azeri</t>
  </si>
  <si>
    <t>Bengali</t>
  </si>
  <si>
    <t>Chinese</t>
  </si>
  <si>
    <t>English</t>
  </si>
  <si>
    <t>Farsi</t>
  </si>
  <si>
    <t>Filipino</t>
  </si>
  <si>
    <t>French</t>
  </si>
  <si>
    <t>German</t>
  </si>
  <si>
    <t>Greek</t>
  </si>
  <si>
    <t>Gujurati</t>
  </si>
  <si>
    <t>Hindi</t>
  </si>
  <si>
    <t>Indonesian</t>
  </si>
  <si>
    <t>Italian</t>
  </si>
  <si>
    <t>Japanese</t>
  </si>
  <si>
    <t>Kazakh</t>
  </si>
  <si>
    <t>Khmer</t>
  </si>
  <si>
    <t>Korean</t>
  </si>
  <si>
    <t>Malay</t>
  </si>
  <si>
    <t>Malayalam</t>
  </si>
  <si>
    <t>Marathi</t>
  </si>
  <si>
    <t>Nepali</t>
  </si>
  <si>
    <t>Other</t>
  </si>
  <si>
    <t>Pashto</t>
  </si>
  <si>
    <t>Polish</t>
  </si>
  <si>
    <t>Portuguese</t>
  </si>
  <si>
    <t>Punjabi</t>
  </si>
  <si>
    <t>Romanian</t>
  </si>
  <si>
    <t>Russian</t>
  </si>
  <si>
    <t>Singhalese</t>
  </si>
  <si>
    <t>Spanish</t>
  </si>
  <si>
    <t>Tagalog</t>
  </si>
  <si>
    <t>Tamil</t>
  </si>
  <si>
    <t>Telugu</t>
  </si>
  <si>
    <t>Thai</t>
  </si>
  <si>
    <t>Turkish</t>
  </si>
  <si>
    <t>Ukranian</t>
  </si>
  <si>
    <t>Urdu</t>
  </si>
  <si>
    <t>Uzbek</t>
  </si>
  <si>
    <t>Vietnamese</t>
  </si>
  <si>
    <t>Afrikaans</t>
  </si>
  <si>
    <t>Albanian</t>
  </si>
  <si>
    <t>Ibo/Igbo</t>
  </si>
  <si>
    <t>Kannada</t>
  </si>
  <si>
    <t>Sindhi</t>
  </si>
  <si>
    <t>Ukrainian</t>
  </si>
  <si>
    <t>Yoruba</t>
  </si>
  <si>
    <t>Burmese</t>
  </si>
  <si>
    <t>Mean band score for the most frequent first languages (Academic)</t>
  </si>
  <si>
    <t>Mean band score for the most frequent first languages (General Training)</t>
  </si>
  <si>
    <t>2003-04</t>
  </si>
  <si>
    <t>2004-05</t>
  </si>
  <si>
    <t>2005-06</t>
  </si>
  <si>
    <t>2006-07</t>
  </si>
  <si>
    <t>2007-08</t>
  </si>
  <si>
    <t>2008-09</t>
  </si>
  <si>
    <t>2010-11</t>
  </si>
  <si>
    <t>2014-15</t>
  </si>
  <si>
    <t>Creole</t>
  </si>
  <si>
    <t>Serbian</t>
  </si>
  <si>
    <t>Amharic</t>
  </si>
  <si>
    <t>Dutch</t>
  </si>
  <si>
    <t>Lithuanian</t>
  </si>
  <si>
    <t>Shona</t>
  </si>
  <si>
    <t>Hungarian</t>
  </si>
  <si>
    <t>Females (raw change)</t>
  </si>
  <si>
    <t>Males (raw change)</t>
  </si>
  <si>
    <t>Swahili</t>
  </si>
  <si>
    <t>Average overall performance of test takers</t>
  </si>
  <si>
    <t>Proportion of Academic and General Training test takers</t>
  </si>
  <si>
    <t>Changes in mean band score for females and males (General Training)</t>
  </si>
  <si>
    <t>2003-18</t>
  </si>
  <si>
    <t>Kurdish</t>
  </si>
  <si>
    <t>Ghana</t>
  </si>
  <si>
    <t>Akan</t>
  </si>
  <si>
    <t>Bulgarian</t>
  </si>
  <si>
    <t>Morocco</t>
  </si>
  <si>
    <t>Argentina</t>
  </si>
  <si>
    <t>Hebrew</t>
  </si>
  <si>
    <t>Links to data sources</t>
  </si>
  <si>
    <t>https://web.archive.org/web/20050628104328/http://www.ielts.org/teachersandresearchers/analysisoftestdata/article174.aspx</t>
  </si>
  <si>
    <t>https://web.archive.org/web/20060301180847/http://www.ielts.org/teachersandresearchers/analysisoftestdata/article206.aspx</t>
  </si>
  <si>
    <t>https://web.archive.org/web/20061002022123/http://www.ielts.org/teachersandresearchers/analysisoftestdata/article238.aspx</t>
  </si>
  <si>
    <t>https://web.archive.org/web/20080401162645/http://www.ielts.org/teachersandresearchers/analysisoftestdata/article382.aspx</t>
  </si>
  <si>
    <t>https://web.archive.org/web/20080611174746/http://www.ielts.org/teachers_and_researchers/analysis_of_test_data/test-taker_performance_2006.aspx</t>
  </si>
  <si>
    <t>https://web.archive.org/web/20091211202934/http://www.ielts.org/researchers/analysis_of_test_data.aspx</t>
  </si>
  <si>
    <t>https://web.archive.org/web/20110509083955/http://www.ielts.org/researchers/analysis_of_test_data/test_taker_performance_2009.aspx</t>
  </si>
  <si>
    <t>https://web.archive.org/web/20110509083955/http://www.ielts.org/researchers/analysis_of_test_data/test_taker_performance_2010.aspx</t>
  </si>
  <si>
    <t>http://archive.is/F0Jbc</t>
  </si>
  <si>
    <t>http://archive.is/Xx3zx</t>
  </si>
  <si>
    <t>https://web.archive.org/web/20150815183627/http://www.ielts.org/researchers/analysis_of_test_data/test_taker_performance_2013.aspx</t>
  </si>
  <si>
    <t>https://web.archive.org/web/20150912125040/http://www.ielts.org/researchers/analysis_of_test_data/test_taker_performance_2014.aspx</t>
  </si>
  <si>
    <t>https://web.archive.org/web/20170515195227/https://www.ielts.org/teaching-and-research/test-taker-performance</t>
  </si>
  <si>
    <t>https://web.archive.org/web/20190706024406/https://www.ielts.org/teaching-and-research/test-taker-performance</t>
  </si>
  <si>
    <t>2015-17</t>
  </si>
  <si>
    <t>Changes in band scores for the most frequent countries or regions of origin (Academic)</t>
  </si>
  <si>
    <t>Changes in band scores for the most frequent countries or regions of origin (General Training)</t>
  </si>
  <si>
    <t>Earliest to most recent</t>
  </si>
  <si>
    <t>Changes in average overall performance of test takers</t>
  </si>
  <si>
    <t>Frequency counts of band score changes</t>
  </si>
  <si>
    <t>Korea (Republic of)</t>
  </si>
  <si>
    <t>China (People's Republic of)</t>
  </si>
  <si>
    <t>Iran (Islamic Republic of)</t>
  </si>
  <si>
    <t>https://web.archive.org/web/20191204182026/https://www.ielts.org/teaching-and-research/test-taker-performance</t>
  </si>
  <si>
    <t>Gains of +0.51</t>
  </si>
  <si>
    <t>Gains of 0.26-0.50</t>
  </si>
  <si>
    <t>Losses of +0.51</t>
  </si>
  <si>
    <t>Losses of 0.26-0.50</t>
  </si>
  <si>
    <t>Losses of 0.12-0.25</t>
  </si>
  <si>
    <t>Losses of 0.00-0.11</t>
  </si>
  <si>
    <t>Gains of 0.00-0.11</t>
  </si>
  <si>
    <t>Gains of 0.12-0.25</t>
  </si>
  <si>
    <t>Country</t>
  </si>
  <si>
    <t>No change</t>
  </si>
  <si>
    <t>Frequency counts of Academic IELTS band score gains and losses in East Asia, 2003-2018</t>
  </si>
  <si>
    <t>Frequency counts of Academic IELTS band score gains and losses in the Gulf, 2003-2018</t>
  </si>
  <si>
    <t>Frequency counts of Academic IELTS band score gains and losses in Southern Asia, 2003-2018</t>
  </si>
  <si>
    <t>Occurrences in the dataset</t>
  </si>
  <si>
    <t>Laos</t>
  </si>
  <si>
    <t>Reported in General Training</t>
  </si>
  <si>
    <t>Never reported</t>
  </si>
  <si>
    <t>Bhutan</t>
  </si>
  <si>
    <t>Afghanistan</t>
  </si>
  <si>
    <t>Cambodia</t>
  </si>
  <si>
    <t>Note</t>
  </si>
  <si>
    <t>Korea (DPRK)</t>
  </si>
  <si>
    <t>Timor-Leste</t>
  </si>
  <si>
    <t>Tajikistan</t>
  </si>
  <si>
    <t>Turkmenistan</t>
  </si>
  <si>
    <t>Mongolia</t>
  </si>
  <si>
    <t>Maldives</t>
  </si>
  <si>
    <t>Kyrgyzstan</t>
  </si>
  <si>
    <t>Israel</t>
  </si>
  <si>
    <t>Brunei</t>
  </si>
  <si>
    <t>Yemen</t>
  </si>
  <si>
    <t>Bahrain</t>
  </si>
  <si>
    <t>26 Asian countries in the 2018 dataset</t>
  </si>
  <si>
    <t>27 Asian first languages in the 2018 dataset</t>
  </si>
  <si>
    <t>Asia</t>
  </si>
  <si>
    <t>Non-Asia</t>
  </si>
  <si>
    <t>Top 5 countries that improved and worsened their IELTS sub-test band scores, 2003-2018</t>
  </si>
  <si>
    <t>Rank</t>
  </si>
  <si>
    <t>Gains</t>
  </si>
  <si>
    <t>Losses</t>
  </si>
  <si>
    <t>China (PRC)</t>
  </si>
  <si>
    <t>N/A</t>
  </si>
  <si>
    <t>25 IELTS test centres in Korea</t>
  </si>
  <si>
    <t>78 IELTS test centres in India</t>
  </si>
  <si>
    <t>Frequency counts of Academic IELTS band score gains and losses in Southeast Asia, 2003-2018</t>
  </si>
  <si>
    <t>Frequency counts of Academic IELTS band score gains and losses in the Middle East and Central Asia, 2003-2018</t>
  </si>
  <si>
    <t>Mean sub-test Academic IELTS band scores in East Asia in 2018 (and change since 2003)</t>
  </si>
  <si>
    <t>Mean sub-test Academic IELTS band scores in Southeast Asia in 2018 (and change since 2003)</t>
  </si>
  <si>
    <t>Mean sub-test Academic IELTS band scores in the Middle East and Central Asia in 2018 (and change since 2003)</t>
  </si>
  <si>
    <t>Mean sub-test Academic IELTS band scores in the Arabian Peninsula in 2018 (and change since 2003)</t>
  </si>
  <si>
    <t>Mean sub-test Academic IELTS band scores in Southern Asia in 2018 (and change since 2003)</t>
  </si>
  <si>
    <t>Test centres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</si>
</sst>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10" x14ac:knownFonts="1">
    <font>
      <sz val="12"/>
      <color theme="1"/>
      <name val="Arial"/>
      <family val="2"/>
    </font>
    <font>
      <sz val="12"/>
      <color rgb="FF333333"/>
      <name val="Arial"/>
      <family val="2"/>
    </font>
    <font>
      <sz val="8"/>
      <name val="Arial"/>
      <family val="2"/>
    </font>
    <font>
      <sz val="12"/>
      <color rgb="FF323E32"/>
      <name val="Arial"/>
      <family val="2"/>
    </font>
    <font>
      <u/>
      <sz val="12"/>
      <color theme="10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2"/>
      <color rgb="FF444444"/>
      <name val="Verdana"/>
      <family val="2"/>
    </font>
    <font>
      <sz val="12"/>
      <color rgb="FF444444"/>
      <name val="Arial"/>
      <family val="2"/>
    </font>
    <font>
      <i/>
      <sz val="1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86">
    <xf numFmtId="0" fontId="0" fillId="0" borderId="0" xfId="0"/>
    <xf numFmtId="164" fontId="3" fillId="0" borderId="0" xfId="0" applyNumberFormat="1" applyFont="1" applyFill="1" applyBorder="1" applyAlignment="1">
      <alignment horizontal="left" vertical="center" wrapText="1"/>
    </xf>
    <xf numFmtId="164" fontId="0" fillId="0" borderId="0" xfId="0" applyNumberFormat="1" applyFont="1" applyAlignment="1">
      <alignment horizontal="left"/>
    </xf>
    <xf numFmtId="164" fontId="1" fillId="0" borderId="0" xfId="0" applyNumberFormat="1" applyFont="1" applyBorder="1" applyAlignment="1">
      <alignment horizontal="left" vertical="center" wrapText="1"/>
    </xf>
    <xf numFmtId="164" fontId="6" fillId="0" borderId="0" xfId="0" applyNumberFormat="1" applyFont="1" applyFill="1" applyBorder="1" applyAlignment="1">
      <alignment horizontal="right" vertical="center" wrapText="1"/>
    </xf>
    <xf numFmtId="2" fontId="6" fillId="0" borderId="0" xfId="0" applyNumberFormat="1" applyFont="1" applyFill="1" applyBorder="1" applyAlignment="1">
      <alignment horizontal="right" vertical="center" wrapText="1"/>
    </xf>
    <xf numFmtId="0" fontId="0" fillId="0" borderId="0" xfId="0" applyFont="1"/>
    <xf numFmtId="0" fontId="0" fillId="0" borderId="0" xfId="0" applyFont="1" applyAlignment="1">
      <alignment horizontal="left"/>
    </xf>
    <xf numFmtId="2" fontId="0" fillId="0" borderId="0" xfId="0" applyNumberFormat="1" applyFont="1"/>
    <xf numFmtId="2" fontId="0" fillId="0" borderId="0" xfId="0" applyNumberFormat="1" applyFont="1" applyAlignment="1">
      <alignment horizontal="left"/>
    </xf>
    <xf numFmtId="2" fontId="0" fillId="0" borderId="0" xfId="0" applyNumberFormat="1" applyFont="1" applyAlignment="1">
      <alignment horizontal="left" vertical="center"/>
    </xf>
    <xf numFmtId="0" fontId="0" fillId="0" borderId="0" xfId="0" applyFont="1" applyFill="1" applyBorder="1" applyAlignment="1">
      <alignment horizontal="left" vertical="center" wrapText="1"/>
    </xf>
    <xf numFmtId="2" fontId="0" fillId="0" borderId="0" xfId="0" applyNumberFormat="1" applyFont="1" applyFill="1" applyBorder="1" applyAlignment="1">
      <alignment horizontal="left" vertical="center" wrapText="1"/>
    </xf>
    <xf numFmtId="2" fontId="0" fillId="0" borderId="0" xfId="0" applyNumberFormat="1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 vertical="center"/>
    </xf>
    <xf numFmtId="164" fontId="0" fillId="0" borderId="0" xfId="0" applyNumberFormat="1" applyFont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left" vertical="center" wrapText="1"/>
    </xf>
    <xf numFmtId="164" fontId="0" fillId="0" borderId="0" xfId="0" applyNumberFormat="1" applyFont="1" applyAlignment="1">
      <alignment horizontal="left" vertical="center"/>
    </xf>
    <xf numFmtId="164" fontId="0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1" xfId="0" applyFont="1" applyBorder="1"/>
    <xf numFmtId="0" fontId="0" fillId="0" borderId="0" xfId="0" applyFont="1" applyFill="1" applyAlignment="1">
      <alignment horizontal="left"/>
    </xf>
    <xf numFmtId="10" fontId="0" fillId="0" borderId="0" xfId="0" applyNumberFormat="1" applyFont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/>
    </xf>
    <xf numFmtId="0" fontId="0" fillId="2" borderId="0" xfId="0" applyFont="1" applyFill="1" applyAlignment="1">
      <alignment horizontal="left"/>
    </xf>
    <xf numFmtId="0" fontId="0" fillId="2" borderId="0" xfId="0" applyFont="1" applyFill="1" applyAlignment="1"/>
    <xf numFmtId="0" fontId="0" fillId="2" borderId="0" xfId="0" applyFont="1" applyFill="1"/>
    <xf numFmtId="0" fontId="0" fillId="2" borderId="1" xfId="0" applyFont="1" applyFill="1" applyBorder="1" applyAlignment="1">
      <alignment horizontal="left"/>
    </xf>
    <xf numFmtId="0" fontId="0" fillId="2" borderId="1" xfId="0" applyFont="1" applyFill="1" applyBorder="1"/>
    <xf numFmtId="0" fontId="0" fillId="2" borderId="1" xfId="0" applyFont="1" applyFill="1" applyBorder="1" applyAlignment="1">
      <alignment horizontal="left" vertical="center"/>
    </xf>
    <xf numFmtId="0" fontId="0" fillId="2" borderId="0" xfId="0" applyFont="1" applyFill="1" applyAlignment="1">
      <alignment horizontal="left"/>
    </xf>
    <xf numFmtId="0" fontId="0" fillId="2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0" fillId="2" borderId="0" xfId="0" applyFont="1" applyFill="1" applyAlignment="1">
      <alignment horizontal="left"/>
    </xf>
    <xf numFmtId="0" fontId="0" fillId="0" borderId="0" xfId="0" applyFont="1" applyFill="1"/>
    <xf numFmtId="0" fontId="0" fillId="0" borderId="0" xfId="0" applyFont="1" applyFill="1" applyAlignment="1">
      <alignment horizontal="left" vertical="center"/>
    </xf>
    <xf numFmtId="164" fontId="0" fillId="0" borderId="0" xfId="0" applyNumberFormat="1" applyFont="1" applyFill="1" applyAlignment="1">
      <alignment horizontal="left" vertical="center"/>
    </xf>
    <xf numFmtId="2" fontId="0" fillId="0" borderId="0" xfId="0" applyNumberFormat="1" applyFont="1" applyFill="1" applyAlignment="1">
      <alignment horizontal="left"/>
    </xf>
    <xf numFmtId="164" fontId="0" fillId="0" borderId="0" xfId="0" applyNumberFormat="1" applyFont="1" applyFill="1" applyAlignment="1">
      <alignment horizontal="left"/>
    </xf>
    <xf numFmtId="164" fontId="1" fillId="0" borderId="0" xfId="0" applyNumberFormat="1" applyFont="1" applyFill="1" applyBorder="1" applyAlignment="1">
      <alignment horizontal="left" vertical="center" wrapText="1"/>
    </xf>
    <xf numFmtId="2" fontId="0" fillId="3" borderId="0" xfId="0" applyNumberFormat="1" applyFont="1" applyFill="1" applyAlignment="1">
      <alignment horizontal="left"/>
    </xf>
    <xf numFmtId="0" fontId="0" fillId="0" borderId="1" xfId="0" applyFont="1" applyBorder="1" applyAlignment="1">
      <alignment horizontal="left"/>
    </xf>
    <xf numFmtId="2" fontId="0" fillId="0" borderId="0" xfId="0" applyNumberFormat="1" applyFont="1" applyBorder="1" applyAlignment="1">
      <alignment horizontal="left" vertical="center"/>
    </xf>
    <xf numFmtId="164" fontId="0" fillId="0" borderId="0" xfId="0" applyNumberFormat="1" applyFont="1" applyFill="1"/>
    <xf numFmtId="164" fontId="0" fillId="2" borderId="1" xfId="0" applyNumberFormat="1" applyFont="1" applyFill="1" applyBorder="1" applyAlignment="1">
      <alignment horizontal="left" vertical="center"/>
    </xf>
    <xf numFmtId="2" fontId="0" fillId="2" borderId="1" xfId="0" applyNumberFormat="1" applyFont="1" applyFill="1" applyBorder="1" applyAlignment="1">
      <alignment horizontal="left" vertical="center"/>
    </xf>
    <xf numFmtId="2" fontId="1" fillId="0" borderId="0" xfId="0" applyNumberFormat="1" applyFont="1" applyFill="1" applyBorder="1" applyAlignment="1">
      <alignment horizontal="left" vertical="center" wrapText="1"/>
    </xf>
    <xf numFmtId="2" fontId="0" fillId="0" borderId="0" xfId="0" applyNumberFormat="1" applyFont="1" applyFill="1"/>
    <xf numFmtId="2" fontId="5" fillId="0" borderId="0" xfId="0" applyNumberFormat="1" applyFont="1" applyFill="1" applyBorder="1" applyAlignment="1" applyProtection="1">
      <alignment horizontal="left"/>
    </xf>
    <xf numFmtId="164" fontId="6" fillId="0" borderId="0" xfId="0" applyNumberFormat="1" applyFont="1" applyFill="1" applyAlignment="1">
      <alignment horizontal="left"/>
    </xf>
    <xf numFmtId="0" fontId="0" fillId="2" borderId="0" xfId="0" applyFont="1" applyFill="1" applyBorder="1"/>
    <xf numFmtId="2" fontId="0" fillId="8" borderId="0" xfId="0" applyNumberFormat="1" applyFont="1" applyFill="1" applyAlignment="1">
      <alignment horizontal="left"/>
    </xf>
    <xf numFmtId="2" fontId="0" fillId="9" borderId="0" xfId="0" applyNumberFormat="1" applyFont="1" applyFill="1" applyAlignment="1">
      <alignment horizontal="left"/>
    </xf>
    <xf numFmtId="2" fontId="0" fillId="4" borderId="0" xfId="0" applyNumberFormat="1" applyFont="1" applyFill="1" applyAlignment="1">
      <alignment horizontal="left"/>
    </xf>
    <xf numFmtId="2" fontId="0" fillId="6" borderId="0" xfId="0" applyNumberFormat="1" applyFont="1" applyFill="1" applyAlignment="1">
      <alignment horizontal="left"/>
    </xf>
    <xf numFmtId="2" fontId="0" fillId="5" borderId="0" xfId="0" applyNumberFormat="1" applyFont="1" applyFill="1" applyAlignment="1">
      <alignment horizontal="left"/>
    </xf>
    <xf numFmtId="2" fontId="1" fillId="0" borderId="0" xfId="0" applyNumberFormat="1" applyFont="1" applyBorder="1" applyAlignment="1">
      <alignment horizontal="left" vertical="center" wrapText="1"/>
    </xf>
    <xf numFmtId="2" fontId="3" fillId="0" borderId="0" xfId="0" applyNumberFormat="1" applyFont="1" applyFill="1" applyBorder="1" applyAlignment="1">
      <alignment horizontal="left" vertical="center" wrapText="1"/>
    </xf>
    <xf numFmtId="2" fontId="0" fillId="7" borderId="0" xfId="0" applyNumberFormat="1" applyFont="1" applyFill="1" applyAlignment="1">
      <alignment horizontal="left"/>
    </xf>
    <xf numFmtId="0" fontId="0" fillId="2" borderId="0" xfId="0" applyFont="1" applyFill="1" applyAlignment="1">
      <alignment horizontal="left"/>
    </xf>
    <xf numFmtId="2" fontId="0" fillId="2" borderId="3" xfId="0" applyNumberFormat="1" applyFont="1" applyFill="1" applyBorder="1" applyAlignment="1">
      <alignment horizontal="left" vertical="center"/>
    </xf>
    <xf numFmtId="2" fontId="0" fillId="0" borderId="2" xfId="0" applyNumberFormat="1" applyFont="1" applyBorder="1" applyAlignment="1">
      <alignment horizontal="left" vertical="center"/>
    </xf>
    <xf numFmtId="2" fontId="0" fillId="0" borderId="2" xfId="0" applyNumberFormat="1" applyFont="1" applyBorder="1" applyAlignment="1">
      <alignment horizontal="left"/>
    </xf>
    <xf numFmtId="2" fontId="0" fillId="0" borderId="2" xfId="0" applyNumberFormat="1" applyFont="1" applyFill="1" applyBorder="1" applyAlignment="1">
      <alignment horizontal="left" vertical="center" wrapText="1"/>
    </xf>
    <xf numFmtId="0" fontId="0" fillId="2" borderId="3" xfId="0" applyFont="1" applyFill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164" fontId="0" fillId="0" borderId="2" xfId="0" applyNumberFormat="1" applyFont="1" applyBorder="1" applyAlignment="1">
      <alignment horizontal="left"/>
    </xf>
    <xf numFmtId="164" fontId="0" fillId="0" borderId="2" xfId="0" applyNumberFormat="1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/>
    </xf>
    <xf numFmtId="2" fontId="5" fillId="0" borderId="2" xfId="0" applyNumberFormat="1" applyFont="1" applyFill="1" applyBorder="1" applyAlignment="1" applyProtection="1">
      <alignment horizontal="left"/>
    </xf>
    <xf numFmtId="164" fontId="3" fillId="0" borderId="2" xfId="0" applyNumberFormat="1" applyFont="1" applyFill="1" applyBorder="1" applyAlignment="1">
      <alignment horizontal="left" vertical="center" wrapText="1"/>
    </xf>
    <xf numFmtId="164" fontId="0" fillId="0" borderId="2" xfId="0" applyNumberFormat="1" applyFont="1" applyBorder="1" applyAlignment="1">
      <alignment horizontal="left" vertical="center"/>
    </xf>
    <xf numFmtId="164" fontId="5" fillId="0" borderId="2" xfId="1" applyNumberFormat="1" applyFont="1" applyBorder="1" applyAlignment="1">
      <alignment horizontal="left"/>
    </xf>
    <xf numFmtId="164" fontId="8" fillId="0" borderId="2" xfId="0" applyNumberFormat="1" applyFont="1" applyBorder="1"/>
    <xf numFmtId="164" fontId="0" fillId="0" borderId="2" xfId="1" applyNumberFormat="1" applyFont="1" applyBorder="1" applyAlignment="1">
      <alignment horizontal="left"/>
    </xf>
    <xf numFmtId="2" fontId="1" fillId="0" borderId="2" xfId="0" applyNumberFormat="1" applyFont="1" applyBorder="1" applyAlignment="1">
      <alignment horizontal="left"/>
    </xf>
    <xf numFmtId="164" fontId="0" fillId="0" borderId="2" xfId="0" applyNumberFormat="1" applyFont="1" applyFill="1" applyBorder="1" applyAlignment="1">
      <alignment horizontal="left"/>
    </xf>
    <xf numFmtId="164" fontId="6" fillId="0" borderId="2" xfId="0" applyNumberFormat="1" applyFont="1" applyFill="1" applyBorder="1" applyAlignment="1">
      <alignment horizontal="right" vertical="center" wrapText="1"/>
    </xf>
    <xf numFmtId="0" fontId="0" fillId="0" borderId="2" xfId="0" applyFont="1" applyFill="1" applyBorder="1" applyAlignment="1">
      <alignment horizontal="left"/>
    </xf>
    <xf numFmtId="164" fontId="0" fillId="2" borderId="3" xfId="0" applyNumberFormat="1" applyFont="1" applyFill="1" applyBorder="1" applyAlignment="1">
      <alignment horizontal="left" vertical="center"/>
    </xf>
    <xf numFmtId="164" fontId="1" fillId="0" borderId="2" xfId="0" applyNumberFormat="1" applyFont="1" applyBorder="1" applyAlignment="1">
      <alignment horizontal="left" vertical="center" wrapText="1"/>
    </xf>
    <xf numFmtId="0" fontId="0" fillId="0" borderId="2" xfId="0" applyFont="1" applyBorder="1"/>
    <xf numFmtId="2" fontId="3" fillId="0" borderId="2" xfId="0" applyNumberFormat="1" applyFont="1" applyFill="1" applyBorder="1" applyAlignment="1">
      <alignment horizontal="left" vertical="center" wrapText="1"/>
    </xf>
    <xf numFmtId="2" fontId="5" fillId="0" borderId="2" xfId="1" applyNumberFormat="1" applyFont="1" applyBorder="1" applyAlignment="1">
      <alignment horizontal="left"/>
    </xf>
    <xf numFmtId="2" fontId="8" fillId="0" borderId="2" xfId="0" applyNumberFormat="1" applyFont="1" applyBorder="1"/>
    <xf numFmtId="2" fontId="0" fillId="0" borderId="2" xfId="1" applyNumberFormat="1" applyFont="1" applyBorder="1" applyAlignment="1">
      <alignment horizontal="left"/>
    </xf>
    <xf numFmtId="2" fontId="1" fillId="0" borderId="2" xfId="0" applyNumberFormat="1" applyFont="1" applyBorder="1" applyAlignment="1">
      <alignment horizontal="left" vertical="center" wrapText="1"/>
    </xf>
    <xf numFmtId="0" fontId="0" fillId="2" borderId="2" xfId="0" applyFont="1" applyFill="1" applyBorder="1" applyAlignment="1"/>
    <xf numFmtId="2" fontId="0" fillId="0" borderId="2" xfId="0" applyNumberFormat="1" applyFont="1" applyFill="1" applyBorder="1" applyAlignment="1">
      <alignment horizontal="left"/>
    </xf>
    <xf numFmtId="2" fontId="7" fillId="0" borderId="2" xfId="0" applyNumberFormat="1" applyFont="1" applyFill="1" applyBorder="1"/>
    <xf numFmtId="2" fontId="1" fillId="0" borderId="2" xfId="0" applyNumberFormat="1" applyFont="1" applyFill="1" applyBorder="1" applyAlignment="1">
      <alignment horizontal="left" vertical="center" wrapText="1"/>
    </xf>
    <xf numFmtId="2" fontId="0" fillId="0" borderId="2" xfId="0" applyNumberFormat="1" applyFont="1" applyFill="1" applyBorder="1"/>
    <xf numFmtId="2" fontId="0" fillId="0" borderId="2" xfId="0" applyNumberFormat="1" applyFont="1" applyBorder="1"/>
    <xf numFmtId="164" fontId="5" fillId="0" borderId="2" xfId="1" applyNumberFormat="1" applyFont="1" applyFill="1" applyBorder="1" applyAlignment="1">
      <alignment horizontal="left"/>
    </xf>
    <xf numFmtId="164" fontId="7" fillId="0" borderId="2" xfId="0" applyNumberFormat="1" applyFont="1" applyFill="1" applyBorder="1"/>
    <xf numFmtId="164" fontId="0" fillId="0" borderId="2" xfId="1" applyNumberFormat="1" applyFont="1" applyFill="1" applyBorder="1" applyAlignment="1">
      <alignment horizontal="left"/>
    </xf>
    <xf numFmtId="164" fontId="6" fillId="0" borderId="2" xfId="0" applyNumberFormat="1" applyFont="1" applyFill="1" applyBorder="1" applyAlignment="1">
      <alignment horizontal="left"/>
    </xf>
    <xf numFmtId="2" fontId="6" fillId="0" borderId="2" xfId="0" applyNumberFormat="1" applyFont="1" applyFill="1" applyBorder="1" applyAlignment="1">
      <alignment horizontal="right" vertical="center" wrapText="1"/>
    </xf>
    <xf numFmtId="164" fontId="1" fillId="0" borderId="2" xfId="0" applyNumberFormat="1" applyFont="1" applyFill="1" applyBorder="1" applyAlignment="1">
      <alignment horizontal="left" vertical="center" wrapText="1"/>
    </xf>
    <xf numFmtId="0" fontId="0" fillId="0" borderId="2" xfId="0" applyFont="1" applyFill="1" applyBorder="1"/>
    <xf numFmtId="164" fontId="0" fillId="0" borderId="2" xfId="0" applyNumberFormat="1" applyFont="1" applyFill="1" applyBorder="1"/>
    <xf numFmtId="0" fontId="0" fillId="2" borderId="1" xfId="0" applyFont="1" applyFill="1" applyBorder="1" applyAlignment="1">
      <alignment horizontal="center"/>
    </xf>
    <xf numFmtId="0" fontId="0" fillId="2" borderId="0" xfId="0" applyFont="1" applyFill="1" applyAlignment="1">
      <alignment horizontal="left"/>
    </xf>
    <xf numFmtId="49" fontId="0" fillId="10" borderId="1" xfId="0" applyNumberFormat="1" applyFont="1" applyFill="1" applyBorder="1" applyAlignment="1">
      <alignment horizontal="left"/>
    </xf>
    <xf numFmtId="49" fontId="0" fillId="9" borderId="1" xfId="0" applyNumberFormat="1" applyFont="1" applyFill="1" applyBorder="1" applyAlignment="1">
      <alignment horizontal="left"/>
    </xf>
    <xf numFmtId="49" fontId="0" fillId="6" borderId="1" xfId="0" applyNumberFormat="1" applyFont="1" applyFill="1" applyBorder="1" applyAlignment="1">
      <alignment horizontal="left"/>
    </xf>
    <xf numFmtId="49" fontId="0" fillId="4" borderId="1" xfId="0" applyNumberFormat="1" applyFont="1" applyFill="1" applyBorder="1" applyAlignment="1">
      <alignment horizontal="left"/>
    </xf>
    <xf numFmtId="49" fontId="0" fillId="8" borderId="1" xfId="0" applyNumberFormat="1" applyFont="1" applyFill="1" applyBorder="1" applyAlignment="1">
      <alignment horizontal="left"/>
    </xf>
    <xf numFmtId="49" fontId="0" fillId="11" borderId="1" xfId="0" applyNumberFormat="1" applyFont="1" applyFill="1" applyBorder="1" applyAlignment="1">
      <alignment horizontal="left"/>
    </xf>
    <xf numFmtId="49" fontId="0" fillId="5" borderId="1" xfId="0" applyNumberFormat="1" applyFont="1" applyFill="1" applyBorder="1" applyAlignment="1">
      <alignment horizontal="left"/>
    </xf>
    <xf numFmtId="0" fontId="0" fillId="2" borderId="3" xfId="0" applyFont="1" applyFill="1" applyBorder="1"/>
    <xf numFmtId="0" fontId="0" fillId="6" borderId="0" xfId="0" applyFont="1" applyFill="1" applyAlignment="1">
      <alignment horizontal="left"/>
    </xf>
    <xf numFmtId="0" fontId="0" fillId="9" borderId="0" xfId="0" applyFont="1" applyFill="1" applyAlignment="1">
      <alignment horizontal="left"/>
    </xf>
    <xf numFmtId="0" fontId="0" fillId="10" borderId="0" xfId="0" applyFont="1" applyFill="1" applyAlignment="1">
      <alignment horizontal="left"/>
    </xf>
    <xf numFmtId="0" fontId="0" fillId="4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  <xf numFmtId="0" fontId="0" fillId="11" borderId="0" xfId="0" applyFont="1" applyFill="1" applyAlignment="1">
      <alignment horizontal="left"/>
    </xf>
    <xf numFmtId="0" fontId="0" fillId="5" borderId="0" xfId="0" applyFont="1" applyFill="1" applyAlignment="1">
      <alignment horizontal="left"/>
    </xf>
    <xf numFmtId="0" fontId="0" fillId="10" borderId="1" xfId="0" applyFont="1" applyFill="1" applyBorder="1" applyAlignment="1">
      <alignment horizontal="left"/>
    </xf>
    <xf numFmtId="0" fontId="0" fillId="9" borderId="1" xfId="0" applyFont="1" applyFill="1" applyBorder="1" applyAlignment="1">
      <alignment horizontal="left"/>
    </xf>
    <xf numFmtId="0" fontId="0" fillId="6" borderId="1" xfId="0" applyFont="1" applyFill="1" applyBorder="1" applyAlignment="1">
      <alignment horizontal="left"/>
    </xf>
    <xf numFmtId="0" fontId="0" fillId="4" borderId="1" xfId="0" applyFont="1" applyFill="1" applyBorder="1" applyAlignment="1">
      <alignment horizontal="left"/>
    </xf>
    <xf numFmtId="0" fontId="0" fillId="8" borderId="1" xfId="0" applyFont="1" applyFill="1" applyBorder="1" applyAlignment="1">
      <alignment horizontal="left"/>
    </xf>
    <xf numFmtId="0" fontId="0" fillId="11" borderId="1" xfId="0" applyFont="1" applyFill="1" applyBorder="1" applyAlignment="1">
      <alignment horizontal="left"/>
    </xf>
    <xf numFmtId="0" fontId="0" fillId="5" borderId="1" xfId="0" applyFont="1" applyFill="1" applyBorder="1" applyAlignment="1">
      <alignment horizontal="left"/>
    </xf>
    <xf numFmtId="0" fontId="0" fillId="2" borderId="0" xfId="0" applyFont="1" applyFill="1" applyAlignment="1">
      <alignment horizontal="left"/>
    </xf>
    <xf numFmtId="49" fontId="0" fillId="0" borderId="0" xfId="0" applyNumberFormat="1" applyFill="1"/>
    <xf numFmtId="0" fontId="0" fillId="2" borderId="2" xfId="0" applyFont="1" applyFill="1" applyBorder="1" applyAlignment="1">
      <alignment horizontal="left"/>
    </xf>
    <xf numFmtId="0" fontId="0" fillId="2" borderId="3" xfId="0" applyFont="1" applyFill="1" applyBorder="1" applyAlignment="1">
      <alignment horizontal="left"/>
    </xf>
    <xf numFmtId="2" fontId="0" fillId="3" borderId="2" xfId="0" applyNumberFormat="1" applyFont="1" applyFill="1" applyBorder="1" applyAlignment="1">
      <alignment horizontal="left"/>
    </xf>
    <xf numFmtId="0" fontId="0" fillId="0" borderId="4" xfId="0" applyFont="1" applyFill="1" applyBorder="1" applyAlignment="1">
      <alignment horizontal="left"/>
    </xf>
    <xf numFmtId="10" fontId="0" fillId="0" borderId="2" xfId="0" applyNumberFormat="1" applyFont="1" applyBorder="1" applyAlignment="1">
      <alignment horizontal="left"/>
    </xf>
    <xf numFmtId="164" fontId="0" fillId="0" borderId="2" xfId="0" applyNumberFormat="1" applyFont="1" applyFill="1" applyBorder="1" applyAlignment="1">
      <alignment horizontal="left" vertical="center"/>
    </xf>
    <xf numFmtId="164" fontId="0" fillId="0" borderId="4" xfId="0" applyNumberFormat="1" applyFont="1" applyFill="1" applyBorder="1" applyAlignment="1">
      <alignment horizontal="left" vertical="center"/>
    </xf>
    <xf numFmtId="0" fontId="0" fillId="2" borderId="3" xfId="0" applyFont="1" applyFill="1" applyBorder="1" applyAlignment="1"/>
    <xf numFmtId="0" fontId="0" fillId="0" borderId="2" xfId="0" applyFont="1" applyFill="1" applyBorder="1" applyAlignment="1"/>
    <xf numFmtId="0" fontId="0" fillId="0" borderId="4" xfId="0" applyFont="1" applyFill="1" applyBorder="1" applyAlignment="1"/>
    <xf numFmtId="2" fontId="0" fillId="9" borderId="2" xfId="0" applyNumberFormat="1" applyFont="1" applyFill="1" applyBorder="1" applyAlignment="1">
      <alignment horizontal="left"/>
    </xf>
    <xf numFmtId="2" fontId="0" fillId="6" borderId="2" xfId="0" applyNumberFormat="1" applyFont="1" applyFill="1" applyBorder="1" applyAlignment="1">
      <alignment horizontal="left"/>
    </xf>
    <xf numFmtId="2" fontId="0" fillId="4" borderId="2" xfId="0" applyNumberFormat="1" applyFont="1" applyFill="1" applyBorder="1" applyAlignment="1">
      <alignment horizontal="left"/>
    </xf>
    <xf numFmtId="2" fontId="0" fillId="0" borderId="4" xfId="0" applyNumberFormat="1" applyFont="1" applyFill="1" applyBorder="1" applyAlignment="1">
      <alignment horizontal="left"/>
    </xf>
    <xf numFmtId="2" fontId="0" fillId="0" borderId="0" xfId="0" applyNumberFormat="1" applyFont="1" applyBorder="1" applyAlignment="1">
      <alignment horizontal="left"/>
    </xf>
    <xf numFmtId="0" fontId="0" fillId="2" borderId="3" xfId="0" applyFont="1" applyFill="1" applyBorder="1" applyAlignment="1">
      <alignment horizontal="center"/>
    </xf>
    <xf numFmtId="0" fontId="0" fillId="2" borderId="2" xfId="0" applyFont="1" applyFill="1" applyBorder="1"/>
    <xf numFmtId="49" fontId="0" fillId="7" borderId="3" xfId="0" applyNumberFormat="1" applyFont="1" applyFill="1" applyBorder="1" applyAlignment="1">
      <alignment horizontal="left"/>
    </xf>
    <xf numFmtId="0" fontId="0" fillId="7" borderId="2" xfId="0" applyFont="1" applyFill="1" applyBorder="1" applyAlignment="1">
      <alignment horizontal="left"/>
    </xf>
    <xf numFmtId="0" fontId="0" fillId="7" borderId="3" xfId="0" applyFont="1" applyFill="1" applyBorder="1" applyAlignment="1">
      <alignment horizontal="left"/>
    </xf>
    <xf numFmtId="0" fontId="0" fillId="7" borderId="4" xfId="0" applyFont="1" applyFill="1" applyBorder="1" applyAlignment="1">
      <alignment horizontal="left"/>
    </xf>
    <xf numFmtId="0" fontId="0" fillId="2" borderId="5" xfId="0" applyFont="1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0" fillId="0" borderId="6" xfId="0" applyBorder="1"/>
    <xf numFmtId="0" fontId="0" fillId="0" borderId="6" xfId="0" applyBorder="1" applyAlignment="1">
      <alignment horizontal="left"/>
    </xf>
    <xf numFmtId="0" fontId="9" fillId="0" borderId="0" xfId="0" applyFont="1" applyBorder="1"/>
    <xf numFmtId="49" fontId="0" fillId="0" borderId="1" xfId="0" applyNumberFormat="1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49" fontId="0" fillId="0" borderId="6" xfId="0" applyNumberFormat="1" applyFont="1" applyFill="1" applyBorder="1" applyAlignment="1">
      <alignment horizontal="left"/>
    </xf>
    <xf numFmtId="0" fontId="0" fillId="0" borderId="8" xfId="0" applyFont="1" applyFill="1" applyBorder="1" applyAlignment="1">
      <alignment horizontal="left"/>
    </xf>
    <xf numFmtId="164" fontId="0" fillId="0" borderId="9" xfId="0" applyNumberFormat="1" applyFont="1" applyFill="1" applyBorder="1" applyAlignment="1">
      <alignment horizontal="left"/>
    </xf>
    <xf numFmtId="164" fontId="0" fillId="0" borderId="10" xfId="0" applyNumberFormat="1" applyFont="1" applyFill="1" applyBorder="1" applyAlignment="1">
      <alignment horizontal="left"/>
    </xf>
    <xf numFmtId="0" fontId="0" fillId="0" borderId="7" xfId="0" applyFont="1" applyFill="1" applyBorder="1" applyAlignment="1">
      <alignment horizontal="left"/>
    </xf>
    <xf numFmtId="164" fontId="0" fillId="0" borderId="6" xfId="0" applyNumberFormat="1" applyFont="1" applyFill="1" applyBorder="1" applyAlignment="1">
      <alignment horizontal="left"/>
    </xf>
    <xf numFmtId="164" fontId="0" fillId="0" borderId="11" xfId="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2" fontId="0" fillId="0" borderId="0" xfId="0" applyNumberFormat="1" applyBorder="1" applyAlignment="1">
      <alignment horizontal="left"/>
    </xf>
    <xf numFmtId="0" fontId="9" fillId="0" borderId="0" xfId="0" applyFont="1" applyAlignment="1">
      <alignment horizontal="left"/>
    </xf>
    <xf numFmtId="0" fontId="0" fillId="2" borderId="0" xfId="0" applyFont="1" applyFill="1" applyAlignment="1">
      <alignment horizontal="left"/>
    </xf>
    <xf numFmtId="0" fontId="0" fillId="2" borderId="1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Fill="1" applyBorder="1"/>
    <xf numFmtId="0" fontId="0" fillId="0" borderId="0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6" xfId="0" applyFont="1" applyFill="1" applyBorder="1" applyAlignment="1">
      <alignment horizontal="left"/>
    </xf>
    <xf numFmtId="0" fontId="0" fillId="2" borderId="0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49" fontId="0" fillId="2" borderId="1" xfId="0" applyNumberFormat="1" applyFont="1" applyFill="1" applyBorder="1" applyAlignment="1">
      <alignment horizontal="center"/>
    </xf>
    <xf numFmtId="0" fontId="0" fillId="2" borderId="0" xfId="0" applyFont="1" applyFill="1" applyAlignment="1">
      <alignment horizontal="left"/>
    </xf>
    <xf numFmtId="0" fontId="0" fillId="2" borderId="1" xfId="0" applyFont="1" applyFill="1" applyBorder="1" applyAlignment="1">
      <alignment horizontal="left"/>
    </xf>
    <xf numFmtId="0" fontId="0" fillId="0" borderId="0" xfId="0" applyAlignment="1">
      <alignment horizontal="left"/>
    </xf>
    <xf numFmtId="165" fontId="0" fillId="2" borderId="0" xfId="0" applyNumberFormat="1" applyFont="1" applyFill="1" applyAlignment="1">
      <alignment horizontal="left"/>
    </xf>
    <xf numFmtId="1" fontId="0" fillId="2" borderId="0" xfId="0" applyNumberFormat="1" applyFont="1" applyFill="1" applyAlignment="1">
      <alignment horizontal="left"/>
    </xf>
  </cellXfs>
  <cellStyles count="2">
    <cellStyle name="Hyperlink" xfId="1" builtinId="8"/>
    <cellStyle name="Normal" xfId="0" builtinId="0"/>
  </cellStyles>
  <dxfs count="108"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/>
        </patternFill>
      </fill>
    </dxf>
    <dxf>
      <fill>
        <patternFill>
          <bgColor theme="9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4.9989318521683403E-2"/>
        </patternFill>
      </fill>
    </dxf>
    <dxf>
      <fill>
        <patternFill>
          <bgColor theme="9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4.9989318521683403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/>
        </patternFill>
      </fill>
    </dxf>
  </dxfs>
  <tableStyles count="0" defaultTableStyle="TableStyleMedium2" defaultPivotStyle="PivotStyleLight16"/>
  <colors>
    <mruColors>
      <color rgb="FF009900"/>
      <color rgb="FFFF99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China (PR)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country'!$F$7:$BX$7</c:f>
              <c:numCache>
                <c:formatCode>0.00;[Red]0.00</c:formatCode>
                <c:ptCount val="15"/>
                <c:pt idx="0">
                  <c:v>5.39</c:v>
                </c:pt>
                <c:pt idx="1">
                  <c:v>5.51</c:v>
                </c:pt>
                <c:pt idx="2">
                  <c:v>5.59</c:v>
                </c:pt>
                <c:pt idx="3">
                  <c:v>5.53</c:v>
                </c:pt>
                <c:pt idx="4">
                  <c:v>5.45</c:v>
                </c:pt>
                <c:pt idx="5">
                  <c:v>5.46</c:v>
                </c:pt>
                <c:pt idx="6">
                  <c:v>5.47</c:v>
                </c:pt>
                <c:pt idx="7">
                  <c:v>5.6</c:v>
                </c:pt>
                <c:pt idx="8">
                  <c:v>5.6</c:v>
                </c:pt>
                <c:pt idx="9">
                  <c:v>5.6</c:v>
                </c:pt>
                <c:pt idx="10">
                  <c:v>5.7</c:v>
                </c:pt>
                <c:pt idx="11">
                  <c:v>5.8</c:v>
                </c:pt>
                <c:pt idx="12">
                  <c:v>5.7</c:v>
                </c:pt>
                <c:pt idx="13">
                  <c:v>5.76</c:v>
                </c:pt>
                <c:pt idx="14">
                  <c:v>5.78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7B-46A9-9AB3-5AAB5F989A8E}"/>
            </c:ext>
          </c:extLst>
        </c:ser>
        <c:ser>
          <c:idx val="1"/>
          <c:order val="1"/>
          <c:tx>
            <c:v>Hong Kong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country'!$F$16:$BX$16</c:f>
              <c:numCache>
                <c:formatCode>0.00;[Red]0.00</c:formatCode>
                <c:ptCount val="15"/>
                <c:pt idx="0">
                  <c:v>6.3</c:v>
                </c:pt>
                <c:pt idx="1">
                  <c:v>6.3</c:v>
                </c:pt>
                <c:pt idx="2">
                  <c:v>6.45</c:v>
                </c:pt>
                <c:pt idx="3">
                  <c:v>6.42</c:v>
                </c:pt>
                <c:pt idx="4">
                  <c:v>6.4</c:v>
                </c:pt>
                <c:pt idx="5">
                  <c:v>6.31</c:v>
                </c:pt>
                <c:pt idx="6">
                  <c:v>6.36</c:v>
                </c:pt>
                <c:pt idx="7">
                  <c:v>6.4</c:v>
                </c:pt>
                <c:pt idx="8">
                  <c:v>6.4</c:v>
                </c:pt>
                <c:pt idx="9">
                  <c:v>6.3</c:v>
                </c:pt>
                <c:pt idx="10">
                  <c:v>6.4</c:v>
                </c:pt>
                <c:pt idx="11">
                  <c:v>6.4</c:v>
                </c:pt>
                <c:pt idx="12">
                  <c:v>6.5</c:v>
                </c:pt>
                <c:pt idx="13">
                  <c:v>6.53</c:v>
                </c:pt>
                <c:pt idx="14">
                  <c:v>6.53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7B-46A9-9AB3-5AAB5F989A8E}"/>
            </c:ext>
          </c:extLst>
        </c:ser>
        <c:ser>
          <c:idx val="2"/>
          <c:order val="2"/>
          <c:tx>
            <c:v>Japan</c:v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country'!$F$22:$BX$22</c:f>
              <c:numCache>
                <c:formatCode>0.00;[Red]0.00</c:formatCode>
                <c:ptCount val="15"/>
                <c:pt idx="0">
                  <c:v>5.64</c:v>
                </c:pt>
                <c:pt idx="1">
                  <c:v>5.74</c:v>
                </c:pt>
                <c:pt idx="2">
                  <c:v>5.78</c:v>
                </c:pt>
                <c:pt idx="3">
                  <c:v>5.78</c:v>
                </c:pt>
                <c:pt idx="4">
                  <c:v>5.75</c:v>
                </c:pt>
                <c:pt idx="5">
                  <c:v>5.79</c:v>
                </c:pt>
                <c:pt idx="6">
                  <c:v>5.85</c:v>
                </c:pt>
                <c:pt idx="7">
                  <c:v>5.8</c:v>
                </c:pt>
                <c:pt idx="8">
                  <c:v>5.8</c:v>
                </c:pt>
                <c:pt idx="9">
                  <c:v>5.8</c:v>
                </c:pt>
                <c:pt idx="10">
                  <c:v>5.7</c:v>
                </c:pt>
                <c:pt idx="11">
                  <c:v>5.8</c:v>
                </c:pt>
                <c:pt idx="12">
                  <c:v>5.8</c:v>
                </c:pt>
                <c:pt idx="13">
                  <c:v>5.81</c:v>
                </c:pt>
                <c:pt idx="14">
                  <c:v>5.79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7B-46A9-9AB3-5AAB5F989A8E}"/>
            </c:ext>
          </c:extLst>
        </c:ser>
        <c:ser>
          <c:idx val="3"/>
          <c:order val="3"/>
          <c:tx>
            <c:v>Korea (Republic of)</c:v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triang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country'!$F$26:$BX$26</c:f>
              <c:numCache>
                <c:formatCode>0.00;[Red]0.00</c:formatCode>
                <c:ptCount val="15"/>
                <c:pt idx="0">
                  <c:v>5.61</c:v>
                </c:pt>
                <c:pt idx="1">
                  <c:v>5.73</c:v>
                </c:pt>
                <c:pt idx="2">
                  <c:v>5.8</c:v>
                </c:pt>
                <c:pt idx="3">
                  <c:v>5.77</c:v>
                </c:pt>
                <c:pt idx="4">
                  <c:v>5.71</c:v>
                </c:pt>
                <c:pt idx="5">
                  <c:v>5.74</c:v>
                </c:pt>
                <c:pt idx="6">
                  <c:v>5.74</c:v>
                </c:pt>
                <c:pt idx="7">
                  <c:v>5.9</c:v>
                </c:pt>
                <c:pt idx="8">
                  <c:v>5.9</c:v>
                </c:pt>
                <c:pt idx="9">
                  <c:v>5.9</c:v>
                </c:pt>
                <c:pt idx="10">
                  <c:v>5.9</c:v>
                </c:pt>
                <c:pt idx="11">
                  <c:v>6</c:v>
                </c:pt>
                <c:pt idx="12">
                  <c:v>5.9</c:v>
                </c:pt>
                <c:pt idx="13">
                  <c:v>5.97</c:v>
                </c:pt>
                <c:pt idx="14">
                  <c:v>5.99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7B-46A9-9AB3-5AAB5F989A8E}"/>
            </c:ext>
          </c:extLst>
        </c:ser>
        <c:ser>
          <c:idx val="4"/>
          <c:order val="4"/>
          <c:tx>
            <c:v>Taiwan</c:v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diamond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country'!$F$47:$BX$47</c:f>
              <c:numCache>
                <c:formatCode>0.00;[Red]0.00</c:formatCode>
                <c:ptCount val="15"/>
                <c:pt idx="0">
                  <c:v>5.49</c:v>
                </c:pt>
                <c:pt idx="1">
                  <c:v>5.59</c:v>
                </c:pt>
                <c:pt idx="2">
                  <c:v>5.61</c:v>
                </c:pt>
                <c:pt idx="3">
                  <c:v>5.62</c:v>
                </c:pt>
                <c:pt idx="4">
                  <c:v>5.59</c:v>
                </c:pt>
                <c:pt idx="5">
                  <c:v>5.66</c:v>
                </c:pt>
                <c:pt idx="6">
                  <c:v>5.72</c:v>
                </c:pt>
                <c:pt idx="7">
                  <c:v>5.8</c:v>
                </c:pt>
                <c:pt idx="8">
                  <c:v>5.9</c:v>
                </c:pt>
                <c:pt idx="9">
                  <c:v>5.9</c:v>
                </c:pt>
                <c:pt idx="10">
                  <c:v>6</c:v>
                </c:pt>
                <c:pt idx="11">
                  <c:v>6.1</c:v>
                </c:pt>
                <c:pt idx="12">
                  <c:v>6.1</c:v>
                </c:pt>
                <c:pt idx="13">
                  <c:v>6.08</c:v>
                </c:pt>
                <c:pt idx="14">
                  <c:v>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7B-46A9-9AB3-5AAB5F989A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2850456"/>
        <c:axId val="842852096"/>
      </c:lineChart>
      <c:catAx>
        <c:axId val="842850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42852096"/>
        <c:crosses val="autoZero"/>
        <c:auto val="1"/>
        <c:lblAlgn val="ctr"/>
        <c:lblOffset val="100"/>
        <c:noMultiLvlLbl val="0"/>
      </c:catAx>
      <c:valAx>
        <c:axId val="842852096"/>
        <c:scaling>
          <c:orientation val="minMax"/>
          <c:max val="6.6"/>
          <c:min val="5.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Mean IELTS overall band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;[Red]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42850456"/>
        <c:crosses val="autoZero"/>
        <c:crossBetween val="between"/>
        <c:majorUnit val="0.1"/>
        <c:minorUnit val="5.000000000000001E-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Indonesia</c:v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triang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country'!$F$18:$BX$18</c:f>
              <c:numCache>
                <c:formatCode>0.00;[Red]0.00</c:formatCode>
                <c:ptCount val="15"/>
                <c:pt idx="0">
                  <c:v>5.85</c:v>
                </c:pt>
                <c:pt idx="1">
                  <c:v>5.9</c:v>
                </c:pt>
                <c:pt idx="2">
                  <c:v>5.95</c:v>
                </c:pt>
                <c:pt idx="3">
                  <c:v>5.97</c:v>
                </c:pt>
                <c:pt idx="4">
                  <c:v>5.99</c:v>
                </c:pt>
                <c:pt idx="5">
                  <c:v>5.99</c:v>
                </c:pt>
                <c:pt idx="6">
                  <c:v>6.1</c:v>
                </c:pt>
                <c:pt idx="7">
                  <c:v>6.2</c:v>
                </c:pt>
                <c:pt idx="8">
                  <c:v>6.4</c:v>
                </c:pt>
                <c:pt idx="9">
                  <c:v>6.2</c:v>
                </c:pt>
                <c:pt idx="10">
                  <c:v>6.2</c:v>
                </c:pt>
                <c:pt idx="11">
                  <c:v>6.4</c:v>
                </c:pt>
                <c:pt idx="12">
                  <c:v>6.4</c:v>
                </c:pt>
                <c:pt idx="13">
                  <c:v>6.38</c:v>
                </c:pt>
                <c:pt idx="14">
                  <c:v>6.38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B2-4405-A649-1D3629289AF3}"/>
            </c:ext>
          </c:extLst>
        </c:ser>
        <c:ser>
          <c:idx val="1"/>
          <c:order val="1"/>
          <c:tx>
            <c:v>Malaysia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country'!$F$29:$BX$29</c:f>
              <c:numCache>
                <c:formatCode>0.00;[Red]0.00</c:formatCode>
                <c:ptCount val="15"/>
                <c:pt idx="0">
                  <c:v>6.47</c:v>
                </c:pt>
                <c:pt idx="1">
                  <c:v>6.54</c:v>
                </c:pt>
                <c:pt idx="2">
                  <c:v>6.66</c:v>
                </c:pt>
                <c:pt idx="3">
                  <c:v>6.64</c:v>
                </c:pt>
                <c:pt idx="4">
                  <c:v>6.65</c:v>
                </c:pt>
                <c:pt idx="5">
                  <c:v>6.71</c:v>
                </c:pt>
                <c:pt idx="6">
                  <c:v>6.76</c:v>
                </c:pt>
                <c:pt idx="7">
                  <c:v>6.8</c:v>
                </c:pt>
                <c:pt idx="8">
                  <c:v>6.9</c:v>
                </c:pt>
                <c:pt idx="9">
                  <c:v>6.8</c:v>
                </c:pt>
                <c:pt idx="10">
                  <c:v>6.8</c:v>
                </c:pt>
                <c:pt idx="11">
                  <c:v>6.8</c:v>
                </c:pt>
                <c:pt idx="12">
                  <c:v>6.8</c:v>
                </c:pt>
                <c:pt idx="13">
                  <c:v>6.89</c:v>
                </c:pt>
                <c:pt idx="14">
                  <c:v>6.88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B2-4405-A649-1D3629289AF3}"/>
            </c:ext>
          </c:extLst>
        </c:ser>
        <c:ser>
          <c:idx val="2"/>
          <c:order val="2"/>
          <c:tx>
            <c:v>Philippines</c:v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country'!$F$36:$BX$36</c:f>
              <c:numCache>
                <c:formatCode>0.00;[Red]0.00</c:formatCode>
                <c:ptCount val="15"/>
                <c:pt idx="0">
                  <c:v>6.31</c:v>
                </c:pt>
                <c:pt idx="1">
                  <c:v>6.41</c:v>
                </c:pt>
                <c:pt idx="2">
                  <c:v>6.55</c:v>
                </c:pt>
                <c:pt idx="3">
                  <c:v>6.53</c:v>
                </c:pt>
                <c:pt idx="4">
                  <c:v>6.58</c:v>
                </c:pt>
                <c:pt idx="5">
                  <c:v>6.69</c:v>
                </c:pt>
                <c:pt idx="6">
                  <c:v>6.73</c:v>
                </c:pt>
                <c:pt idx="7">
                  <c:v>6.7</c:v>
                </c:pt>
                <c:pt idx="8">
                  <c:v>6.7</c:v>
                </c:pt>
                <c:pt idx="9">
                  <c:v>6.8</c:v>
                </c:pt>
                <c:pt idx="10">
                  <c:v>6.8</c:v>
                </c:pt>
                <c:pt idx="11">
                  <c:v>6.8</c:v>
                </c:pt>
                <c:pt idx="12">
                  <c:v>6.8</c:v>
                </c:pt>
                <c:pt idx="13">
                  <c:v>6.84</c:v>
                </c:pt>
                <c:pt idx="14">
                  <c:v>6.81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B2-4405-A649-1D3629289AF3}"/>
            </c:ext>
          </c:extLst>
        </c:ser>
        <c:ser>
          <c:idx val="3"/>
          <c:order val="3"/>
          <c:tx>
            <c:v>Thailand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country'!$F$48:$BX$48</c:f>
              <c:numCache>
                <c:formatCode>0.00;[Red]0.00</c:formatCode>
                <c:ptCount val="15"/>
                <c:pt idx="0">
                  <c:v>5.52</c:v>
                </c:pt>
                <c:pt idx="1">
                  <c:v>5.6</c:v>
                </c:pt>
                <c:pt idx="2">
                  <c:v>5.71</c:v>
                </c:pt>
                <c:pt idx="3">
                  <c:v>5.74</c:v>
                </c:pt>
                <c:pt idx="4">
                  <c:v>5.72</c:v>
                </c:pt>
                <c:pt idx="5">
                  <c:v>5.71</c:v>
                </c:pt>
                <c:pt idx="6">
                  <c:v>5.78</c:v>
                </c:pt>
                <c:pt idx="7">
                  <c:v>5.8</c:v>
                </c:pt>
                <c:pt idx="8">
                  <c:v>5.8</c:v>
                </c:pt>
                <c:pt idx="9">
                  <c:v>5.8</c:v>
                </c:pt>
                <c:pt idx="10">
                  <c:v>5.9</c:v>
                </c:pt>
                <c:pt idx="11">
                  <c:v>5.9</c:v>
                </c:pt>
                <c:pt idx="12">
                  <c:v>6</c:v>
                </c:pt>
                <c:pt idx="13">
                  <c:v>5.98</c:v>
                </c:pt>
                <c:pt idx="14">
                  <c:v>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0B2-4405-A649-1D3629289AF3}"/>
            </c:ext>
          </c:extLst>
        </c:ser>
        <c:ser>
          <c:idx val="4"/>
          <c:order val="4"/>
          <c:tx>
            <c:v>Vietnam</c:v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diamond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country'!$F$55:$BX$55</c:f>
              <c:numCache>
                <c:formatCode>0.00;[Red]0.00</c:formatCode>
                <c:ptCount val="15"/>
                <c:pt idx="0">
                  <c:v>5.72</c:v>
                </c:pt>
                <c:pt idx="1">
                  <c:v>5.76</c:v>
                </c:pt>
                <c:pt idx="2">
                  <c:v>5.8</c:v>
                </c:pt>
                <c:pt idx="3">
                  <c:v>5.78</c:v>
                </c:pt>
                <c:pt idx="4">
                  <c:v>5.7</c:v>
                </c:pt>
                <c:pt idx="5">
                  <c:v>5.8</c:v>
                </c:pt>
                <c:pt idx="6">
                  <c:v>5.84</c:v>
                </c:pt>
                <c:pt idx="7">
                  <c:v>5.9</c:v>
                </c:pt>
                <c:pt idx="8">
                  <c:v>5.9</c:v>
                </c:pt>
                <c:pt idx="9">
                  <c:v>5.9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5.92</c:v>
                </c:pt>
                <c:pt idx="14">
                  <c:v>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0B2-4405-A649-1D3629289A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7508920"/>
        <c:axId val="857510888"/>
      </c:lineChart>
      <c:catAx>
        <c:axId val="857508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57510888"/>
        <c:crosses val="autoZero"/>
        <c:auto val="1"/>
        <c:lblAlgn val="ctr"/>
        <c:lblOffset val="100"/>
        <c:noMultiLvlLbl val="0"/>
      </c:catAx>
      <c:valAx>
        <c:axId val="857510888"/>
        <c:scaling>
          <c:orientation val="minMax"/>
          <c:min val="5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Mean IELTS overall band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;[Red]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57508920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Iran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country'!$F$19:$BX$19</c:f>
              <c:numCache>
                <c:formatCode>0.00;[Red]0.00</c:formatCode>
                <c:ptCount val="15"/>
                <c:pt idx="0">
                  <c:v>5.94</c:v>
                </c:pt>
                <c:pt idx="1">
                  <c:v>5.97</c:v>
                </c:pt>
                <c:pt idx="2">
                  <c:v>6.1</c:v>
                </c:pt>
                <c:pt idx="3">
                  <c:v>6.09</c:v>
                </c:pt>
                <c:pt idx="4">
                  <c:v>6.03</c:v>
                </c:pt>
                <c:pt idx="5">
                  <c:v>6.07</c:v>
                </c:pt>
                <c:pt idx="6">
                  <c:v>6.01</c:v>
                </c:pt>
                <c:pt idx="7">
                  <c:v>6</c:v>
                </c:pt>
                <c:pt idx="8">
                  <c:v>5.9</c:v>
                </c:pt>
                <c:pt idx="9">
                  <c:v>6</c:v>
                </c:pt>
                <c:pt idx="10">
                  <c:v>6.1</c:v>
                </c:pt>
                <c:pt idx="11">
                  <c:v>6.2</c:v>
                </c:pt>
                <c:pt idx="12">
                  <c:v>6.2</c:v>
                </c:pt>
                <c:pt idx="13">
                  <c:v>6.12</c:v>
                </c:pt>
                <c:pt idx="14">
                  <c:v>6.16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42-46C8-A8F6-CC50A616A161}"/>
            </c:ext>
          </c:extLst>
        </c:ser>
        <c:ser>
          <c:idx val="1"/>
          <c:order val="1"/>
          <c:tx>
            <c:v>Iraq</c:v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triang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country'!$F$20:$BX$20</c:f>
              <c:numCache>
                <c:formatCode>0.00;[Red]0.00</c:formatCode>
                <c:ptCount val="15"/>
                <c:pt idx="6">
                  <c:v>5.77</c:v>
                </c:pt>
                <c:pt idx="7">
                  <c:v>5.7</c:v>
                </c:pt>
                <c:pt idx="8">
                  <c:v>5.7</c:v>
                </c:pt>
                <c:pt idx="9">
                  <c:v>5.5</c:v>
                </c:pt>
                <c:pt idx="10">
                  <c:v>5.3</c:v>
                </c:pt>
                <c:pt idx="11">
                  <c:v>5.5</c:v>
                </c:pt>
                <c:pt idx="12">
                  <c:v>5.6</c:v>
                </c:pt>
                <c:pt idx="13">
                  <c:v>5.56</c:v>
                </c:pt>
                <c:pt idx="14">
                  <c:v>5.56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42-46C8-A8F6-CC50A616A161}"/>
            </c:ext>
          </c:extLst>
        </c:ser>
        <c:ser>
          <c:idx val="2"/>
          <c:order val="2"/>
          <c:tx>
            <c:v>Jordan</c:v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diamond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country'!$F$23:$BX$23</c:f>
              <c:numCache>
                <c:formatCode>0.00;[Red]0.00</c:formatCode>
                <c:ptCount val="15"/>
                <c:pt idx="5">
                  <c:v>5.57</c:v>
                </c:pt>
                <c:pt idx="6">
                  <c:v>5.63</c:v>
                </c:pt>
                <c:pt idx="7">
                  <c:v>5.6</c:v>
                </c:pt>
                <c:pt idx="8">
                  <c:v>5.9</c:v>
                </c:pt>
                <c:pt idx="9">
                  <c:v>5.8</c:v>
                </c:pt>
                <c:pt idx="10">
                  <c:v>5.8</c:v>
                </c:pt>
                <c:pt idx="11">
                  <c:v>5.8</c:v>
                </c:pt>
                <c:pt idx="12">
                  <c:v>5.9</c:v>
                </c:pt>
                <c:pt idx="13">
                  <c:v>6.06</c:v>
                </c:pt>
                <c:pt idx="14">
                  <c:v>6.14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142-46C8-A8F6-CC50A616A161}"/>
            </c:ext>
          </c:extLst>
        </c:ser>
        <c:ser>
          <c:idx val="3"/>
          <c:order val="3"/>
          <c:tx>
            <c:v>Turkey</c:v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country'!$F$49:$BX$49</c:f>
              <c:numCache>
                <c:formatCode>0.00;[Red]0.00</c:formatCode>
                <c:ptCount val="15"/>
                <c:pt idx="5">
                  <c:v>5.87</c:v>
                </c:pt>
                <c:pt idx="6">
                  <c:v>5.88</c:v>
                </c:pt>
                <c:pt idx="7">
                  <c:v>5.9</c:v>
                </c:pt>
                <c:pt idx="8">
                  <c:v>5.8</c:v>
                </c:pt>
                <c:pt idx="9">
                  <c:v>5.9</c:v>
                </c:pt>
                <c:pt idx="10">
                  <c:v>5.5</c:v>
                </c:pt>
                <c:pt idx="11">
                  <c:v>5.9</c:v>
                </c:pt>
                <c:pt idx="12">
                  <c:v>6</c:v>
                </c:pt>
                <c:pt idx="13">
                  <c:v>6.24</c:v>
                </c:pt>
                <c:pt idx="14">
                  <c:v>6.24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142-46C8-A8F6-CC50A616A1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4358664"/>
        <c:axId val="704355712"/>
      </c:lineChart>
      <c:catAx>
        <c:axId val="704358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04355712"/>
        <c:crosses val="autoZero"/>
        <c:auto val="1"/>
        <c:lblAlgn val="ctr"/>
        <c:lblOffset val="100"/>
        <c:noMultiLvlLbl val="0"/>
      </c:catAx>
      <c:valAx>
        <c:axId val="704355712"/>
        <c:scaling>
          <c:orientation val="minMax"/>
          <c:max val="6.3"/>
          <c:min val="5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Mean IELTS overall band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;[Red]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04358664"/>
        <c:crosses val="autoZero"/>
        <c:crossBetween val="between"/>
        <c:majorUnit val="0.1"/>
        <c:minorUnit val="5.000000000000001E-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Kuwait</c:v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triang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country'!$F$27:$BX$27</c:f>
              <c:numCache>
                <c:formatCode>0.00;[Red]0.00</c:formatCode>
                <c:ptCount val="15"/>
                <c:pt idx="5">
                  <c:v>5.33</c:v>
                </c:pt>
                <c:pt idx="6">
                  <c:v>5.24</c:v>
                </c:pt>
                <c:pt idx="7">
                  <c:v>5.3</c:v>
                </c:pt>
                <c:pt idx="8">
                  <c:v>5.2</c:v>
                </c:pt>
                <c:pt idx="9">
                  <c:v>5.2</c:v>
                </c:pt>
                <c:pt idx="10">
                  <c:v>5.2</c:v>
                </c:pt>
                <c:pt idx="11">
                  <c:v>5.0999999999999996</c:v>
                </c:pt>
                <c:pt idx="12">
                  <c:v>5.3</c:v>
                </c:pt>
                <c:pt idx="13">
                  <c:v>5.36</c:v>
                </c:pt>
                <c:pt idx="14">
                  <c:v>5.38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B6-4BEB-AA0F-E7E468CB71CF}"/>
            </c:ext>
          </c:extLst>
        </c:ser>
        <c:ser>
          <c:idx val="1"/>
          <c:order val="1"/>
          <c:tx>
            <c:v>Oman</c:v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diamond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country'!$F$34:$BX$34</c:f>
              <c:numCache>
                <c:formatCode>0.00;[Red]0.00</c:formatCode>
                <c:ptCount val="15"/>
                <c:pt idx="5">
                  <c:v>5.25</c:v>
                </c:pt>
                <c:pt idx="6">
                  <c:v>5.25</c:v>
                </c:pt>
                <c:pt idx="7">
                  <c:v>5.2</c:v>
                </c:pt>
                <c:pt idx="8">
                  <c:v>5.4</c:v>
                </c:pt>
                <c:pt idx="9">
                  <c:v>5.4</c:v>
                </c:pt>
                <c:pt idx="10">
                  <c:v>5.4</c:v>
                </c:pt>
                <c:pt idx="11">
                  <c:v>5.2</c:v>
                </c:pt>
                <c:pt idx="12">
                  <c:v>5.2</c:v>
                </c:pt>
                <c:pt idx="13">
                  <c:v>5.22</c:v>
                </c:pt>
                <c:pt idx="14">
                  <c:v>5.22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B6-4BEB-AA0F-E7E468CB71CF}"/>
            </c:ext>
          </c:extLst>
        </c:ser>
        <c:ser>
          <c:idx val="2"/>
          <c:order val="2"/>
          <c:tx>
            <c:v>Qatar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country'!$F$38:$BX$38</c:f>
              <c:numCache>
                <c:formatCode>0.00;[Red]0.00</c:formatCode>
                <c:ptCount val="15"/>
                <c:pt idx="5">
                  <c:v>4.8099999999999996</c:v>
                </c:pt>
                <c:pt idx="6">
                  <c:v>4.72</c:v>
                </c:pt>
                <c:pt idx="7">
                  <c:v>4.9000000000000004</c:v>
                </c:pt>
                <c:pt idx="8">
                  <c:v>4.9000000000000004</c:v>
                </c:pt>
                <c:pt idx="9">
                  <c:v>5</c:v>
                </c:pt>
                <c:pt idx="10">
                  <c:v>5.0999999999999996</c:v>
                </c:pt>
                <c:pt idx="11">
                  <c:v>5.0999999999999996</c:v>
                </c:pt>
                <c:pt idx="12">
                  <c:v>5.2</c:v>
                </c:pt>
                <c:pt idx="14">
                  <c:v>5.37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B6-4BEB-AA0F-E7E468CB71CF}"/>
            </c:ext>
          </c:extLst>
        </c:ser>
        <c:ser>
          <c:idx val="3"/>
          <c:order val="3"/>
          <c:tx>
            <c:v>Saudi Arabia</c:v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country'!$F$41:$BX$41</c:f>
              <c:numCache>
                <c:formatCode>0.00;[Red]0.00</c:formatCode>
                <c:ptCount val="15"/>
                <c:pt idx="4">
                  <c:v>5.38</c:v>
                </c:pt>
                <c:pt idx="5">
                  <c:v>5.26</c:v>
                </c:pt>
                <c:pt idx="6">
                  <c:v>5.0999999999999996</c:v>
                </c:pt>
                <c:pt idx="7">
                  <c:v>5.0999999999999996</c:v>
                </c:pt>
                <c:pt idx="8">
                  <c:v>5.0999999999999996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5.26</c:v>
                </c:pt>
                <c:pt idx="14">
                  <c:v>5.33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5B6-4BEB-AA0F-E7E468CB71CF}"/>
            </c:ext>
          </c:extLst>
        </c:ser>
        <c:ser>
          <c:idx val="4"/>
          <c:order val="4"/>
          <c:tx>
            <c:v>United Arab Emirates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country'!$F$51:$BX$51</c:f>
              <c:numCache>
                <c:formatCode>0.00;[Red]0.00</c:formatCode>
                <c:ptCount val="15"/>
                <c:pt idx="1">
                  <c:v>5.65</c:v>
                </c:pt>
                <c:pt idx="2">
                  <c:v>5.0999999999999996</c:v>
                </c:pt>
                <c:pt idx="3">
                  <c:v>5.16</c:v>
                </c:pt>
                <c:pt idx="4">
                  <c:v>5.0999999999999996</c:v>
                </c:pt>
                <c:pt idx="5">
                  <c:v>5</c:v>
                </c:pt>
                <c:pt idx="6">
                  <c:v>4.97</c:v>
                </c:pt>
                <c:pt idx="7">
                  <c:v>5.0999999999999996</c:v>
                </c:pt>
                <c:pt idx="8">
                  <c:v>5</c:v>
                </c:pt>
                <c:pt idx="9">
                  <c:v>4.9000000000000004</c:v>
                </c:pt>
                <c:pt idx="10">
                  <c:v>4.9000000000000004</c:v>
                </c:pt>
                <c:pt idx="11">
                  <c:v>4.9000000000000004</c:v>
                </c:pt>
                <c:pt idx="12">
                  <c:v>4.9000000000000004</c:v>
                </c:pt>
                <c:pt idx="13">
                  <c:v>4.9000000000000004</c:v>
                </c:pt>
                <c:pt idx="14">
                  <c:v>4.97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5B6-4BEB-AA0F-E7E468CB7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4546792"/>
        <c:axId val="704548760"/>
      </c:lineChart>
      <c:catAx>
        <c:axId val="704546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04548760"/>
        <c:crosses val="autoZero"/>
        <c:auto val="1"/>
        <c:lblAlgn val="ctr"/>
        <c:lblOffset val="100"/>
        <c:noMultiLvlLbl val="0"/>
      </c:catAx>
      <c:valAx>
        <c:axId val="704548760"/>
        <c:scaling>
          <c:orientation val="minMax"/>
          <c:max val="5.7"/>
          <c:min val="4.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Mean IELTS overall band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;[Red]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04546792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Bangladesh</c:v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diamond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country'!$F$4:$BX$4</c:f>
              <c:numCache>
                <c:formatCode>0.00;[Red]0.00</c:formatCode>
                <c:ptCount val="15"/>
                <c:pt idx="0">
                  <c:v>5.47</c:v>
                </c:pt>
                <c:pt idx="1">
                  <c:v>5.42</c:v>
                </c:pt>
                <c:pt idx="2">
                  <c:v>5.56</c:v>
                </c:pt>
                <c:pt idx="3">
                  <c:v>5.55</c:v>
                </c:pt>
                <c:pt idx="4">
                  <c:v>5.55</c:v>
                </c:pt>
                <c:pt idx="5">
                  <c:v>5.52</c:v>
                </c:pt>
                <c:pt idx="6">
                  <c:v>5.67</c:v>
                </c:pt>
                <c:pt idx="7">
                  <c:v>5.7</c:v>
                </c:pt>
                <c:pt idx="8">
                  <c:v>5.8</c:v>
                </c:pt>
                <c:pt idx="9">
                  <c:v>5.8</c:v>
                </c:pt>
                <c:pt idx="10">
                  <c:v>5.9</c:v>
                </c:pt>
                <c:pt idx="11">
                  <c:v>5.8</c:v>
                </c:pt>
                <c:pt idx="12">
                  <c:v>6</c:v>
                </c:pt>
                <c:pt idx="13">
                  <c:v>6.18</c:v>
                </c:pt>
                <c:pt idx="14">
                  <c:v>6.14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35-4FB6-9802-FD0F58B61869}"/>
            </c:ext>
          </c:extLst>
        </c:ser>
        <c:ser>
          <c:idx val="1"/>
          <c:order val="1"/>
          <c:tx>
            <c:v>India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country'!$F$17:$BX$17</c:f>
              <c:numCache>
                <c:formatCode>0.00;[Red]0.00</c:formatCode>
                <c:ptCount val="15"/>
                <c:pt idx="0">
                  <c:v>6.51</c:v>
                </c:pt>
                <c:pt idx="1">
                  <c:v>6.38</c:v>
                </c:pt>
                <c:pt idx="2">
                  <c:v>6.23</c:v>
                </c:pt>
                <c:pt idx="3">
                  <c:v>6.07</c:v>
                </c:pt>
                <c:pt idx="4">
                  <c:v>5.97</c:v>
                </c:pt>
                <c:pt idx="5">
                  <c:v>5.79</c:v>
                </c:pt>
                <c:pt idx="6">
                  <c:v>5.75</c:v>
                </c:pt>
                <c:pt idx="7">
                  <c:v>6</c:v>
                </c:pt>
                <c:pt idx="8">
                  <c:v>6.1</c:v>
                </c:pt>
                <c:pt idx="9">
                  <c:v>6</c:v>
                </c:pt>
                <c:pt idx="10">
                  <c:v>6</c:v>
                </c:pt>
                <c:pt idx="11">
                  <c:v>5.9</c:v>
                </c:pt>
                <c:pt idx="12">
                  <c:v>5.9</c:v>
                </c:pt>
                <c:pt idx="13">
                  <c:v>6.04</c:v>
                </c:pt>
                <c:pt idx="14">
                  <c:v>6.04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35-4FB6-9802-FD0F58B61869}"/>
            </c:ext>
          </c:extLst>
        </c:ser>
        <c:ser>
          <c:idx val="2"/>
          <c:order val="2"/>
          <c:tx>
            <c:v>Pakistan</c:v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triang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country'!$F$35:$BX$35</c:f>
              <c:numCache>
                <c:formatCode>0.00;[Red]0.00</c:formatCode>
                <c:ptCount val="15"/>
                <c:pt idx="0">
                  <c:v>6.11</c:v>
                </c:pt>
                <c:pt idx="1">
                  <c:v>5.98</c:v>
                </c:pt>
                <c:pt idx="2">
                  <c:v>5.92</c:v>
                </c:pt>
                <c:pt idx="3">
                  <c:v>5.75</c:v>
                </c:pt>
                <c:pt idx="4">
                  <c:v>5.68</c:v>
                </c:pt>
                <c:pt idx="5">
                  <c:v>5.66</c:v>
                </c:pt>
                <c:pt idx="6">
                  <c:v>5.9</c:v>
                </c:pt>
                <c:pt idx="7">
                  <c:v>5.9</c:v>
                </c:pt>
                <c:pt idx="8">
                  <c:v>5.8</c:v>
                </c:pt>
                <c:pt idx="9">
                  <c:v>5.7</c:v>
                </c:pt>
                <c:pt idx="10">
                  <c:v>5.9</c:v>
                </c:pt>
                <c:pt idx="11">
                  <c:v>6</c:v>
                </c:pt>
                <c:pt idx="12">
                  <c:v>6.1</c:v>
                </c:pt>
                <c:pt idx="13">
                  <c:v>6.35</c:v>
                </c:pt>
                <c:pt idx="14">
                  <c:v>6.33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635-4FB6-9802-FD0F58B61869}"/>
            </c:ext>
          </c:extLst>
        </c:ser>
        <c:ser>
          <c:idx val="3"/>
          <c:order val="3"/>
          <c:tx>
            <c:v>Sri Lanka</c:v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  <a:prstDash val="sysDash"/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country'!$F$44:$BX$44</c:f>
              <c:numCache>
                <c:formatCode>0.00;[Red]0.00</c:formatCode>
                <c:ptCount val="15"/>
                <c:pt idx="0">
                  <c:v>6.29</c:v>
                </c:pt>
                <c:pt idx="1">
                  <c:v>6.26</c:v>
                </c:pt>
                <c:pt idx="2">
                  <c:v>6.24</c:v>
                </c:pt>
                <c:pt idx="3">
                  <c:v>6.21</c:v>
                </c:pt>
                <c:pt idx="4">
                  <c:v>6.14</c:v>
                </c:pt>
                <c:pt idx="5">
                  <c:v>6.15</c:v>
                </c:pt>
                <c:pt idx="6">
                  <c:v>6.25</c:v>
                </c:pt>
                <c:pt idx="7">
                  <c:v>6.3</c:v>
                </c:pt>
                <c:pt idx="8">
                  <c:v>6.3</c:v>
                </c:pt>
                <c:pt idx="9">
                  <c:v>6.4</c:v>
                </c:pt>
                <c:pt idx="10">
                  <c:v>6.4</c:v>
                </c:pt>
                <c:pt idx="11">
                  <c:v>6.4</c:v>
                </c:pt>
                <c:pt idx="12">
                  <c:v>6.4</c:v>
                </c:pt>
                <c:pt idx="13">
                  <c:v>6.35</c:v>
                </c:pt>
                <c:pt idx="14">
                  <c:v>6.28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35-4FB6-9802-FD0F58B61869}"/>
            </c:ext>
          </c:extLst>
        </c:ser>
        <c:ser>
          <c:idx val="4"/>
          <c:order val="4"/>
          <c:tx>
            <c:v>Nepal</c:v>
          </c:tx>
          <c:spPr>
            <a:ln w="19050" cap="rnd">
              <a:solidFill>
                <a:sysClr val="windowText" lastClr="000000"/>
              </a:solidFill>
              <a:prstDash val="sysDot"/>
              <a:round/>
            </a:ln>
            <a:effectLst/>
          </c:spPr>
          <c:marker>
            <c:symbol val="x"/>
            <c:size val="4"/>
            <c:spPr>
              <a:solidFill>
                <a:schemeClr val="tx1"/>
              </a:solidFill>
              <a:ln w="19050">
                <a:solidFill>
                  <a:sysClr val="windowText" lastClr="000000"/>
                </a:solidFill>
                <a:prstDash val="sysDot"/>
              </a:ln>
              <a:effectLst/>
            </c:spPr>
          </c:marker>
          <c:val>
            <c:numRef>
              <c:f>'by country'!$F$32:$BX$32</c:f>
              <c:numCache>
                <c:formatCode>0.00;[Red]0.00</c:formatCode>
                <c:ptCount val="15"/>
                <c:pt idx="0">
                  <c:v>5.82</c:v>
                </c:pt>
                <c:pt idx="1">
                  <c:v>5.86</c:v>
                </c:pt>
                <c:pt idx="2">
                  <c:v>6.03</c:v>
                </c:pt>
                <c:pt idx="3">
                  <c:v>5.99</c:v>
                </c:pt>
                <c:pt idx="4">
                  <c:v>5.83</c:v>
                </c:pt>
                <c:pt idx="5">
                  <c:v>5.67</c:v>
                </c:pt>
                <c:pt idx="6">
                  <c:v>5.62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5.9</c:v>
                </c:pt>
                <c:pt idx="12">
                  <c:v>6</c:v>
                </c:pt>
                <c:pt idx="13">
                  <c:v>5.91</c:v>
                </c:pt>
                <c:pt idx="14">
                  <c:v>5.88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90-4C71-81AB-0A0014B7D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6298592"/>
        <c:axId val="506298920"/>
      </c:lineChart>
      <c:catAx>
        <c:axId val="50629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06298920"/>
        <c:crosses val="autoZero"/>
        <c:auto val="1"/>
        <c:lblAlgn val="ctr"/>
        <c:lblOffset val="100"/>
        <c:noMultiLvlLbl val="0"/>
      </c:catAx>
      <c:valAx>
        <c:axId val="506298920"/>
        <c:scaling>
          <c:orientation val="minMax"/>
          <c:min val="5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Mean IELTS overall band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;[Red]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06298592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0"/>
          <c:order val="0"/>
          <c:tx>
            <c:v>Asian candidates</c:v>
          </c:tx>
          <c:spPr>
            <a:ln w="19050" cap="rnd">
              <a:solidFill>
                <a:sysClr val="windowText" lastClr="000000"/>
              </a:solidFill>
              <a:prstDash val="sysDash"/>
              <a:round/>
            </a:ln>
            <a:effectLst/>
          </c:spPr>
          <c:marker>
            <c:symbol val="plus"/>
            <c:size val="4"/>
            <c:spPr>
              <a:solidFill>
                <a:sysClr val="windowText" lastClr="000000"/>
              </a:solidFill>
              <a:ln w="19050">
                <a:solidFill>
                  <a:sysClr val="windowText" lastClr="000000"/>
                </a:solidFill>
                <a:prstDash val="sysDot"/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country'!$F$56:$BX$56</c:f>
              <c:numCache>
                <c:formatCode>0.00;[Red]0.00</c:formatCode>
                <c:ptCount val="15"/>
                <c:pt idx="0">
                  <c:v>5.9024999999999999</c:v>
                </c:pt>
                <c:pt idx="1">
                  <c:v>5.9176470588235297</c:v>
                </c:pt>
                <c:pt idx="2">
                  <c:v>5.9458823529411751</c:v>
                </c:pt>
                <c:pt idx="3">
                  <c:v>5.9176470588235288</c:v>
                </c:pt>
                <c:pt idx="4">
                  <c:v>5.8455555555555545</c:v>
                </c:pt>
                <c:pt idx="5">
                  <c:v>5.7451999999999996</c:v>
                </c:pt>
                <c:pt idx="6">
                  <c:v>5.7885185185185195</c:v>
                </c:pt>
                <c:pt idx="7">
                  <c:v>5.8307692307692314</c:v>
                </c:pt>
                <c:pt idx="8">
                  <c:v>5.8280000000000003</c:v>
                </c:pt>
                <c:pt idx="9">
                  <c:v>5.8038461538461554</c:v>
                </c:pt>
                <c:pt idx="10">
                  <c:v>5.8000000000000007</c:v>
                </c:pt>
                <c:pt idx="11">
                  <c:v>5.8423076923076929</c:v>
                </c:pt>
                <c:pt idx="12">
                  <c:v>5.8807692307692312</c:v>
                </c:pt>
                <c:pt idx="13">
                  <c:v>5.9727999999999994</c:v>
                </c:pt>
                <c:pt idx="14">
                  <c:v>5.9665384615384607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C0-4C43-AD74-14C613A251C5}"/>
            </c:ext>
          </c:extLst>
        </c:ser>
        <c:ser>
          <c:idx val="1"/>
          <c:order val="1"/>
          <c:tx>
            <c:v>Non-Asian candidates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ysClr val="windowText" lastClr="000000"/>
              </a:solidFill>
              <a:ln w="19050">
                <a:solidFill>
                  <a:sysClr val="windowText" lastClr="000000"/>
                </a:solidFill>
              </a:ln>
              <a:effectLst/>
            </c:spPr>
          </c:marker>
          <c:cat>
            <c:numRef>
              <c:f>'by country'!$F$2:$BX$2</c:f>
              <c:numCache>
                <c:formatCode>General</c:formatCode>
                <c:ptCount val="15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f>'by country'!$F$57:$BX$57</c:f>
              <c:numCache>
                <c:formatCode>0.00;[Red]0.00</c:formatCode>
                <c:ptCount val="15"/>
                <c:pt idx="0">
                  <c:v>7.0774999999999997</c:v>
                </c:pt>
                <c:pt idx="1">
                  <c:v>6.89</c:v>
                </c:pt>
                <c:pt idx="2">
                  <c:v>6.7133333333333338</c:v>
                </c:pt>
                <c:pt idx="3">
                  <c:v>6.64</c:v>
                </c:pt>
                <c:pt idx="4">
                  <c:v>6.82</c:v>
                </c:pt>
                <c:pt idx="5">
                  <c:v>6.5893333333333342</c:v>
                </c:pt>
                <c:pt idx="6">
                  <c:v>6.359285714285714</c:v>
                </c:pt>
                <c:pt idx="7">
                  <c:v>6.4</c:v>
                </c:pt>
                <c:pt idx="8">
                  <c:v>6.3375000000000004</c:v>
                </c:pt>
                <c:pt idx="9">
                  <c:v>6.4857142857142858</c:v>
                </c:pt>
                <c:pt idx="10">
                  <c:v>6.4249999999999998</c:v>
                </c:pt>
                <c:pt idx="11">
                  <c:v>6.5285714285714276</c:v>
                </c:pt>
                <c:pt idx="12">
                  <c:v>6.6071428571428559</c:v>
                </c:pt>
                <c:pt idx="13">
                  <c:v>6.6893333333333338</c:v>
                </c:pt>
                <c:pt idx="14">
                  <c:v>6.724615384615384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C0-4C43-AD74-14C613A25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6540264"/>
        <c:axId val="506536328"/>
      </c:lineChart>
      <c:dateAx>
        <c:axId val="506540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06536328"/>
        <c:crosses val="autoZero"/>
        <c:auto val="0"/>
        <c:lblOffset val="100"/>
        <c:baseTimeUnit val="days"/>
      </c:dateAx>
      <c:valAx>
        <c:axId val="506536328"/>
        <c:scaling>
          <c:orientation val="minMax"/>
          <c:max val="7.2"/>
          <c:min val="5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Mean IELTS overall band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;[Red]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0654026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206188</xdr:colOff>
      <xdr:row>0</xdr:row>
      <xdr:rowOff>107576</xdr:rowOff>
    </xdr:from>
    <xdr:to>
      <xdr:col>33</xdr:col>
      <xdr:colOff>265341</xdr:colOff>
      <xdr:row>15</xdr:row>
      <xdr:rowOff>145764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D8CAD0B-09BB-4C71-B1C2-1EFD17F3B7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412377</xdr:colOff>
      <xdr:row>0</xdr:row>
      <xdr:rowOff>125506</xdr:rowOff>
    </xdr:from>
    <xdr:to>
      <xdr:col>41</xdr:col>
      <xdr:colOff>471530</xdr:colOff>
      <xdr:row>15</xdr:row>
      <xdr:rowOff>163694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4F81397-3D82-4E58-BEBB-CAA06C6F1E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143435</xdr:colOff>
      <xdr:row>16</xdr:row>
      <xdr:rowOff>26893</xdr:rowOff>
    </xdr:from>
    <xdr:to>
      <xdr:col>33</xdr:col>
      <xdr:colOff>202588</xdr:colOff>
      <xdr:row>31</xdr:row>
      <xdr:rowOff>65082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5F392B4-4384-455B-A139-9262B851B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33</xdr:col>
      <xdr:colOff>403411</xdr:colOff>
      <xdr:row>16</xdr:row>
      <xdr:rowOff>62753</xdr:rowOff>
    </xdr:from>
    <xdr:to>
      <xdr:col>41</xdr:col>
      <xdr:colOff>462564</xdr:colOff>
      <xdr:row>31</xdr:row>
      <xdr:rowOff>100942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DF7E867-0F24-497F-BA51-87B726881F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25</xdr:col>
      <xdr:colOff>116542</xdr:colOff>
      <xdr:row>31</xdr:row>
      <xdr:rowOff>197223</xdr:rowOff>
    </xdr:from>
    <xdr:to>
      <xdr:col>33</xdr:col>
      <xdr:colOff>175695</xdr:colOff>
      <xdr:row>47</xdr:row>
      <xdr:rowOff>47152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DD93CBF-3603-499E-AB8D-94A6B2DD2A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33</xdr:col>
      <xdr:colOff>430306</xdr:colOff>
      <xdr:row>32</xdr:row>
      <xdr:rowOff>62752</xdr:rowOff>
    </xdr:from>
    <xdr:to>
      <xdr:col>41</xdr:col>
      <xdr:colOff>489459</xdr:colOff>
      <xdr:row>47</xdr:row>
      <xdr:rowOff>109905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25B5FA9-BDD9-4EC1-AFF0-DC257FF50D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B4C16-BBB2-4ED9-ACD0-F6E749AE90CB}">
  <dimension ref="A1:F18"/>
  <sheetViews>
    <sheetView zoomScale="85" zoomScaleNormal="85" workbookViewId="0">
      <selection activeCell="I5" sqref="I5"/>
    </sheetView>
  </sheetViews>
  <sheetFormatPr defaultRowHeight="15" x14ac:dyDescent="0.25"/>
  <cols>
    <col min="1" max="1" width="5.7265625" style="7" customWidth="1"/>
    <col min="2" max="3" width="9" style="7" bestFit="1" customWidth="1"/>
    <col min="4" max="4" width="7.453125" style="6" bestFit="1" customWidth="1"/>
    <col min="5" max="16384" width="8.7265625" style="6"/>
  </cols>
  <sheetData>
    <row r="1" spans="1:6" x14ac:dyDescent="0.25">
      <c r="A1" s="27" t="s">
        <v>153</v>
      </c>
      <c r="B1" s="27"/>
      <c r="C1" s="27"/>
      <c r="D1" s="29"/>
      <c r="E1" s="29"/>
      <c r="F1" s="29"/>
    </row>
    <row r="2" spans="1:6" ht="15.6" thickBot="1" x14ac:dyDescent="0.3">
      <c r="A2" s="30"/>
      <c r="B2" s="131" t="s">
        <v>77</v>
      </c>
      <c r="C2" s="30" t="s">
        <v>78</v>
      </c>
      <c r="D2" s="30" t="s">
        <v>55</v>
      </c>
      <c r="E2" s="30" t="s">
        <v>77</v>
      </c>
      <c r="F2" s="30" t="s">
        <v>78</v>
      </c>
    </row>
    <row r="3" spans="1:6" x14ac:dyDescent="0.25">
      <c r="A3" s="7">
        <v>2003</v>
      </c>
      <c r="B3" s="134">
        <v>0.755</v>
      </c>
      <c r="C3" s="23">
        <v>0.245</v>
      </c>
      <c r="F3" s="23"/>
    </row>
    <row r="4" spans="1:6" x14ac:dyDescent="0.25">
      <c r="A4" s="7">
        <v>2004</v>
      </c>
      <c r="B4" s="134">
        <v>0.77300000000000002</v>
      </c>
      <c r="C4" s="23">
        <v>0.22700000000000001</v>
      </c>
      <c r="D4" s="7" t="s">
        <v>134</v>
      </c>
      <c r="E4" s="23">
        <f>B4-B3</f>
        <v>1.8000000000000016E-2</v>
      </c>
      <c r="F4" s="23">
        <f>C4-C3</f>
        <v>-1.7999999999999988E-2</v>
      </c>
    </row>
    <row r="5" spans="1:6" x14ac:dyDescent="0.25">
      <c r="A5" s="7">
        <v>2005</v>
      </c>
      <c r="B5" s="134">
        <v>0.78100000000000003</v>
      </c>
      <c r="C5" s="23">
        <v>0.219</v>
      </c>
      <c r="D5" s="7" t="s">
        <v>135</v>
      </c>
      <c r="E5" s="23">
        <f t="shared" ref="E5:E17" si="0">B5-B4</f>
        <v>8.0000000000000071E-3</v>
      </c>
      <c r="F5" s="23">
        <f t="shared" ref="F5:F17" si="1">C5-C4</f>
        <v>-8.0000000000000071E-3</v>
      </c>
    </row>
    <row r="6" spans="1:6" x14ac:dyDescent="0.25">
      <c r="A6" s="7">
        <v>2006</v>
      </c>
      <c r="B6" s="134">
        <v>0.76400000000000001</v>
      </c>
      <c r="C6" s="23">
        <v>0.23599999999999999</v>
      </c>
      <c r="D6" s="7" t="s">
        <v>136</v>
      </c>
      <c r="E6" s="23">
        <f t="shared" si="0"/>
        <v>-1.7000000000000015E-2</v>
      </c>
      <c r="F6" s="23">
        <f t="shared" si="1"/>
        <v>1.6999999999999987E-2</v>
      </c>
    </row>
    <row r="7" spans="1:6" x14ac:dyDescent="0.25">
      <c r="A7" s="7">
        <v>2007</v>
      </c>
      <c r="B7" s="134">
        <v>0.75800000000000001</v>
      </c>
      <c r="C7" s="23">
        <v>0.24199999999999999</v>
      </c>
      <c r="D7" s="7" t="s">
        <v>137</v>
      </c>
      <c r="E7" s="23">
        <f t="shared" si="0"/>
        <v>-6.0000000000000053E-3</v>
      </c>
      <c r="F7" s="23">
        <f t="shared" si="1"/>
        <v>6.0000000000000053E-3</v>
      </c>
    </row>
    <row r="8" spans="1:6" x14ac:dyDescent="0.25">
      <c r="A8" s="7">
        <v>2008</v>
      </c>
      <c r="B8" s="134">
        <v>0.754</v>
      </c>
      <c r="C8" s="23">
        <v>0.246</v>
      </c>
      <c r="D8" s="7" t="s">
        <v>138</v>
      </c>
      <c r="E8" s="23">
        <f t="shared" si="0"/>
        <v>-4.0000000000000036E-3</v>
      </c>
      <c r="F8" s="23">
        <f t="shared" si="1"/>
        <v>4.0000000000000036E-3</v>
      </c>
    </row>
    <row r="9" spans="1:6" x14ac:dyDescent="0.25">
      <c r="A9" s="7">
        <v>2009</v>
      </c>
      <c r="B9" s="134">
        <v>0.72299999999999998</v>
      </c>
      <c r="C9" s="23">
        <v>0.27700000000000002</v>
      </c>
      <c r="D9" s="7" t="s">
        <v>139</v>
      </c>
      <c r="E9" s="23">
        <f t="shared" si="0"/>
        <v>-3.1000000000000028E-2</v>
      </c>
      <c r="F9" s="23">
        <f t="shared" si="1"/>
        <v>3.1000000000000028E-2</v>
      </c>
    </row>
    <row r="10" spans="1:6" x14ac:dyDescent="0.25">
      <c r="A10" s="7">
        <v>2010</v>
      </c>
      <c r="B10" s="134">
        <v>0.73799999999999999</v>
      </c>
      <c r="C10" s="23">
        <v>0.26200000000000001</v>
      </c>
      <c r="D10" s="7" t="s">
        <v>53</v>
      </c>
      <c r="E10" s="23">
        <f t="shared" si="0"/>
        <v>1.5000000000000013E-2</v>
      </c>
      <c r="F10" s="23">
        <f t="shared" si="1"/>
        <v>-1.5000000000000013E-2</v>
      </c>
    </row>
    <row r="11" spans="1:6" x14ac:dyDescent="0.25">
      <c r="A11" s="7">
        <v>2011</v>
      </c>
      <c r="B11" s="134">
        <v>0.78300000000000003</v>
      </c>
      <c r="C11" s="23">
        <v>0.217</v>
      </c>
      <c r="D11" s="7" t="s">
        <v>140</v>
      </c>
      <c r="E11" s="23">
        <f t="shared" si="0"/>
        <v>4.500000000000004E-2</v>
      </c>
      <c r="F11" s="23">
        <f t="shared" si="1"/>
        <v>-4.5000000000000012E-2</v>
      </c>
    </row>
    <row r="12" spans="1:6" x14ac:dyDescent="0.25">
      <c r="A12" s="7">
        <v>2012</v>
      </c>
      <c r="B12" s="134">
        <v>0.79800000000000004</v>
      </c>
      <c r="C12" s="23">
        <v>0.20200000000000001</v>
      </c>
      <c r="D12" s="7" t="s">
        <v>50</v>
      </c>
      <c r="E12" s="23">
        <f t="shared" si="0"/>
        <v>1.5000000000000013E-2</v>
      </c>
      <c r="F12" s="23">
        <f t="shared" si="1"/>
        <v>-1.4999999999999986E-2</v>
      </c>
    </row>
    <row r="13" spans="1:6" x14ac:dyDescent="0.25">
      <c r="A13" s="7">
        <v>2013</v>
      </c>
      <c r="B13" s="134">
        <v>0.80300000000000005</v>
      </c>
      <c r="C13" s="23">
        <v>0.19700000000000001</v>
      </c>
      <c r="D13" s="7" t="s">
        <v>51</v>
      </c>
      <c r="E13" s="23">
        <f t="shared" si="0"/>
        <v>5.0000000000000044E-3</v>
      </c>
      <c r="F13" s="23">
        <f t="shared" si="1"/>
        <v>-5.0000000000000044E-3</v>
      </c>
    </row>
    <row r="14" spans="1:6" x14ac:dyDescent="0.25">
      <c r="A14" s="7">
        <v>2014</v>
      </c>
      <c r="B14" s="134">
        <v>0.76</v>
      </c>
      <c r="C14" s="23">
        <v>0.24</v>
      </c>
      <c r="D14" s="7" t="s">
        <v>52</v>
      </c>
      <c r="E14" s="23">
        <f t="shared" si="0"/>
        <v>-4.3000000000000038E-2</v>
      </c>
      <c r="F14" s="23">
        <f t="shared" si="1"/>
        <v>4.2999999999999983E-2</v>
      </c>
    </row>
    <row r="15" spans="1:6" x14ac:dyDescent="0.25">
      <c r="A15" s="7">
        <v>2015</v>
      </c>
      <c r="B15" s="134">
        <v>0.79600000000000004</v>
      </c>
      <c r="C15" s="23">
        <v>0.20399999999999999</v>
      </c>
      <c r="D15" s="7" t="s">
        <v>141</v>
      </c>
      <c r="E15" s="23">
        <f t="shared" si="0"/>
        <v>3.6000000000000032E-2</v>
      </c>
      <c r="F15" s="23">
        <f t="shared" si="1"/>
        <v>-3.6000000000000004E-2</v>
      </c>
    </row>
    <row r="16" spans="1:6" x14ac:dyDescent="0.25">
      <c r="A16" s="7">
        <v>2017</v>
      </c>
      <c r="B16" s="134">
        <v>0.78100000000000003</v>
      </c>
      <c r="C16" s="23">
        <v>0.219</v>
      </c>
      <c r="D16" s="7" t="s">
        <v>178</v>
      </c>
      <c r="E16" s="23">
        <f t="shared" ref="E16" si="2">B16-B15</f>
        <v>-1.5000000000000013E-2</v>
      </c>
      <c r="F16" s="23">
        <f t="shared" ref="F16" si="3">C16-C15</f>
        <v>1.5000000000000013E-2</v>
      </c>
    </row>
    <row r="17" spans="1:6" x14ac:dyDescent="0.25">
      <c r="A17" s="7">
        <v>2018</v>
      </c>
      <c r="B17" s="134">
        <v>0.76</v>
      </c>
      <c r="C17" s="23">
        <v>0.24</v>
      </c>
      <c r="D17" s="7" t="s">
        <v>48</v>
      </c>
      <c r="E17" s="23">
        <f t="shared" si="0"/>
        <v>-2.1000000000000019E-2</v>
      </c>
      <c r="F17" s="23">
        <f t="shared" si="1"/>
        <v>2.0999999999999991E-2</v>
      </c>
    </row>
    <row r="18" spans="1:6" x14ac:dyDescent="0.25">
      <c r="B18" s="23"/>
      <c r="C18" s="23"/>
      <c r="F18" s="2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3E1EF-7141-4F34-A56C-70123CC27AC8}">
  <dimension ref="A1:B16"/>
  <sheetViews>
    <sheetView workbookViewId="0">
      <selection activeCell="C17" sqref="C17"/>
    </sheetView>
  </sheetViews>
  <sheetFormatPr defaultRowHeight="15" x14ac:dyDescent="0.25"/>
  <cols>
    <col min="1" max="1" width="5.36328125" customWidth="1"/>
  </cols>
  <sheetData>
    <row r="1" spans="1:2" x14ac:dyDescent="0.25">
      <c r="A1" t="s">
        <v>163</v>
      </c>
    </row>
    <row r="2" spans="1:2" x14ac:dyDescent="0.25">
      <c r="A2">
        <v>2003</v>
      </c>
      <c r="B2" t="s">
        <v>164</v>
      </c>
    </row>
    <row r="3" spans="1:2" x14ac:dyDescent="0.25">
      <c r="A3">
        <v>2004</v>
      </c>
      <c r="B3" t="s">
        <v>165</v>
      </c>
    </row>
    <row r="4" spans="1:2" x14ac:dyDescent="0.25">
      <c r="A4">
        <v>2005</v>
      </c>
      <c r="B4" t="s">
        <v>166</v>
      </c>
    </row>
    <row r="5" spans="1:2" x14ac:dyDescent="0.25">
      <c r="A5">
        <v>2006</v>
      </c>
      <c r="B5" t="s">
        <v>167</v>
      </c>
    </row>
    <row r="6" spans="1:2" x14ac:dyDescent="0.25">
      <c r="A6">
        <v>2007</v>
      </c>
      <c r="B6" t="s">
        <v>168</v>
      </c>
    </row>
    <row r="7" spans="1:2" x14ac:dyDescent="0.25">
      <c r="A7">
        <v>2008</v>
      </c>
      <c r="B7" t="s">
        <v>169</v>
      </c>
    </row>
    <row r="8" spans="1:2" x14ac:dyDescent="0.25">
      <c r="A8">
        <v>2009</v>
      </c>
      <c r="B8" t="s">
        <v>170</v>
      </c>
    </row>
    <row r="9" spans="1:2" x14ac:dyDescent="0.25">
      <c r="A9">
        <v>2010</v>
      </c>
      <c r="B9" t="s">
        <v>171</v>
      </c>
    </row>
    <row r="10" spans="1:2" x14ac:dyDescent="0.25">
      <c r="A10">
        <v>2011</v>
      </c>
      <c r="B10" t="s">
        <v>172</v>
      </c>
    </row>
    <row r="11" spans="1:2" x14ac:dyDescent="0.25">
      <c r="A11">
        <v>2012</v>
      </c>
      <c r="B11" t="s">
        <v>173</v>
      </c>
    </row>
    <row r="12" spans="1:2" x14ac:dyDescent="0.25">
      <c r="A12">
        <v>2013</v>
      </c>
      <c r="B12" t="s">
        <v>174</v>
      </c>
    </row>
    <row r="13" spans="1:2" x14ac:dyDescent="0.25">
      <c r="A13">
        <v>2014</v>
      </c>
      <c r="B13" t="s">
        <v>175</v>
      </c>
    </row>
    <row r="14" spans="1:2" x14ac:dyDescent="0.25">
      <c r="A14">
        <v>2015</v>
      </c>
      <c r="B14" t="s">
        <v>176</v>
      </c>
    </row>
    <row r="15" spans="1:2" x14ac:dyDescent="0.25">
      <c r="A15">
        <v>2017</v>
      </c>
      <c r="B15" t="s">
        <v>177</v>
      </c>
    </row>
    <row r="16" spans="1:2" x14ac:dyDescent="0.25">
      <c r="A16">
        <v>2018</v>
      </c>
      <c r="B16" t="s">
        <v>187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17739-15E5-41C2-8F9C-EC74E4E0161D}">
  <dimension ref="A1:V18"/>
  <sheetViews>
    <sheetView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9" sqref="G9"/>
    </sheetView>
  </sheetViews>
  <sheetFormatPr defaultRowHeight="15" x14ac:dyDescent="0.25"/>
  <cols>
    <col min="1" max="1" width="4.81640625" style="7" bestFit="1" customWidth="1"/>
    <col min="2" max="11" width="6.6328125" style="7" customWidth="1"/>
    <col min="12" max="12" width="7.453125" style="6" bestFit="1" customWidth="1"/>
    <col min="13" max="22" width="6.6328125" style="6" customWidth="1"/>
    <col min="23" max="16384" width="8.7265625" style="6"/>
  </cols>
  <sheetData>
    <row r="1" spans="1:22" x14ac:dyDescent="0.25">
      <c r="A1" s="27"/>
      <c r="B1" s="27" t="s">
        <v>152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 t="s">
        <v>182</v>
      </c>
      <c r="N1" s="27"/>
      <c r="O1" s="27"/>
      <c r="P1" s="27"/>
      <c r="Q1" s="27"/>
      <c r="R1" s="27"/>
      <c r="S1" s="27"/>
      <c r="T1" s="27"/>
      <c r="U1" s="27"/>
      <c r="V1" s="27"/>
    </row>
    <row r="2" spans="1:22" x14ac:dyDescent="0.25">
      <c r="A2" s="27"/>
      <c r="B2" s="27" t="s">
        <v>77</v>
      </c>
      <c r="C2" s="27"/>
      <c r="D2" s="27"/>
      <c r="E2" s="27"/>
      <c r="F2" s="27"/>
      <c r="G2" s="130" t="s">
        <v>78</v>
      </c>
      <c r="H2" s="27"/>
      <c r="I2" s="27"/>
      <c r="J2" s="27"/>
      <c r="K2" s="27"/>
      <c r="L2" s="130"/>
      <c r="M2" s="27" t="s">
        <v>77</v>
      </c>
      <c r="N2" s="27"/>
      <c r="O2" s="27"/>
      <c r="P2" s="27"/>
      <c r="Q2" s="27"/>
      <c r="R2" s="130" t="s">
        <v>78</v>
      </c>
      <c r="S2" s="27"/>
      <c r="T2" s="27"/>
      <c r="U2" s="27"/>
      <c r="V2" s="27"/>
    </row>
    <row r="3" spans="1:22" ht="15.6" thickBot="1" x14ac:dyDescent="0.3">
      <c r="A3" s="30"/>
      <c r="B3" s="30" t="s">
        <v>1</v>
      </c>
      <c r="C3" s="30" t="s">
        <v>2</v>
      </c>
      <c r="D3" s="30" t="s">
        <v>3</v>
      </c>
      <c r="E3" s="30" t="s">
        <v>4</v>
      </c>
      <c r="F3" s="30" t="s">
        <v>5</v>
      </c>
      <c r="G3" s="131" t="s">
        <v>1</v>
      </c>
      <c r="H3" s="30" t="s">
        <v>2</v>
      </c>
      <c r="I3" s="30" t="s">
        <v>3</v>
      </c>
      <c r="J3" s="30" t="s">
        <v>4</v>
      </c>
      <c r="K3" s="30" t="s">
        <v>5</v>
      </c>
      <c r="L3" s="131"/>
      <c r="M3" s="30" t="s">
        <v>1</v>
      </c>
      <c r="N3" s="30" t="s">
        <v>2</v>
      </c>
      <c r="O3" s="30" t="s">
        <v>3</v>
      </c>
      <c r="P3" s="30" t="s">
        <v>4</v>
      </c>
      <c r="Q3" s="30" t="s">
        <v>5</v>
      </c>
      <c r="R3" s="131" t="s">
        <v>1</v>
      </c>
      <c r="S3" s="30" t="s">
        <v>2</v>
      </c>
      <c r="T3" s="30" t="s">
        <v>3</v>
      </c>
      <c r="U3" s="30" t="s">
        <v>4</v>
      </c>
      <c r="V3" s="30" t="s">
        <v>5</v>
      </c>
    </row>
    <row r="4" spans="1:22" s="37" customFormat="1" x14ac:dyDescent="0.25">
      <c r="A4" s="22">
        <v>2003</v>
      </c>
      <c r="B4" s="41">
        <v>5.93</v>
      </c>
      <c r="C4" s="41">
        <v>5.83</v>
      </c>
      <c r="D4" s="41">
        <v>5.78</v>
      </c>
      <c r="E4" s="41">
        <v>6.04</v>
      </c>
      <c r="F4" s="41">
        <v>5.96</v>
      </c>
      <c r="G4" s="79">
        <v>5.7</v>
      </c>
      <c r="H4" s="41">
        <v>5.66</v>
      </c>
      <c r="I4" s="41">
        <v>5.91</v>
      </c>
      <c r="J4" s="41">
        <v>6.11</v>
      </c>
      <c r="K4" s="41">
        <v>5.91</v>
      </c>
      <c r="L4" s="133" t="s">
        <v>134</v>
      </c>
      <c r="M4" s="56">
        <f>B5-B4</f>
        <v>0.10000000000000053</v>
      </c>
      <c r="N4" s="40">
        <f t="shared" ref="N4:V4" si="0">C5-C4</f>
        <v>7.0000000000000284E-2</v>
      </c>
      <c r="O4" s="40">
        <f t="shared" si="0"/>
        <v>-3.0000000000000249E-2</v>
      </c>
      <c r="P4" s="40">
        <f t="shared" si="0"/>
        <v>0</v>
      </c>
      <c r="Q4" s="40">
        <f t="shared" si="0"/>
        <v>4.0000000000000036E-2</v>
      </c>
      <c r="R4" s="91">
        <f t="shared" si="0"/>
        <v>0.13999999999999968</v>
      </c>
      <c r="S4" s="40">
        <f t="shared" si="0"/>
        <v>-4.0000000000000036E-2</v>
      </c>
      <c r="T4" s="40">
        <f t="shared" si="0"/>
        <v>-4.0000000000000036E-2</v>
      </c>
      <c r="U4" s="40">
        <f t="shared" si="0"/>
        <v>9.9999999999997868E-3</v>
      </c>
      <c r="V4" s="40">
        <f t="shared" si="0"/>
        <v>1.9999999999999574E-2</v>
      </c>
    </row>
    <row r="5" spans="1:22" s="37" customFormat="1" x14ac:dyDescent="0.25">
      <c r="A5" s="22">
        <v>2004</v>
      </c>
      <c r="B5" s="41">
        <v>6.03</v>
      </c>
      <c r="C5" s="41">
        <v>5.9</v>
      </c>
      <c r="D5" s="41">
        <v>5.75</v>
      </c>
      <c r="E5" s="41">
        <v>6.04</v>
      </c>
      <c r="F5" s="41">
        <v>6</v>
      </c>
      <c r="G5" s="79">
        <v>5.84</v>
      </c>
      <c r="H5" s="41">
        <v>5.62</v>
      </c>
      <c r="I5" s="41">
        <v>5.87</v>
      </c>
      <c r="J5" s="41">
        <v>6.12</v>
      </c>
      <c r="K5" s="41">
        <v>5.93</v>
      </c>
      <c r="L5" s="81" t="s">
        <v>135</v>
      </c>
      <c r="M5" s="40">
        <f t="shared" ref="M5:M17" si="1">B6-B5</f>
        <v>0.12000000000000011</v>
      </c>
      <c r="N5" s="40">
        <f t="shared" ref="N5:N17" si="2">C6-C5</f>
        <v>8.0000000000000071E-2</v>
      </c>
      <c r="O5" s="40">
        <f t="shared" ref="O5:O17" si="3">D6-D5</f>
        <v>-5.9999999999999609E-2</v>
      </c>
      <c r="P5" s="40">
        <f t="shared" ref="P5:P17" si="4">E6-E5</f>
        <v>7.0000000000000284E-2</v>
      </c>
      <c r="Q5" s="40">
        <f t="shared" ref="Q5:Q17" si="5">F6-F5</f>
        <v>4.9999999999999822E-2</v>
      </c>
      <c r="R5" s="91">
        <f t="shared" ref="R5:R17" si="6">G6-G5</f>
        <v>0.12999999999999989</v>
      </c>
      <c r="S5" s="40">
        <f t="shared" ref="S5:S17" si="7">H6-H5</f>
        <v>-3.0000000000000249E-2</v>
      </c>
      <c r="T5" s="40">
        <f t="shared" ref="T5:T17" si="8">I6-I5</f>
        <v>-0.12000000000000011</v>
      </c>
      <c r="U5" s="40">
        <f t="shared" ref="U5:U17" si="9">J6-J5</f>
        <v>3.0000000000000249E-2</v>
      </c>
      <c r="V5" s="40">
        <f t="shared" ref="V5:V17" si="10">K6-K5</f>
        <v>1.0000000000000675E-2</v>
      </c>
    </row>
    <row r="6" spans="1:22" s="37" customFormat="1" x14ac:dyDescent="0.25">
      <c r="A6" s="22">
        <v>2005</v>
      </c>
      <c r="B6" s="41">
        <v>6.15</v>
      </c>
      <c r="C6" s="41">
        <v>5.98</v>
      </c>
      <c r="D6" s="41">
        <v>5.69</v>
      </c>
      <c r="E6" s="41">
        <v>6.11</v>
      </c>
      <c r="F6" s="41">
        <v>6.05</v>
      </c>
      <c r="G6" s="79">
        <v>5.97</v>
      </c>
      <c r="H6" s="41">
        <v>5.59</v>
      </c>
      <c r="I6" s="41">
        <v>5.75</v>
      </c>
      <c r="J6" s="41">
        <v>6.15</v>
      </c>
      <c r="K6" s="41">
        <v>5.94</v>
      </c>
      <c r="L6" s="81" t="s">
        <v>136</v>
      </c>
      <c r="M6" s="40">
        <f t="shared" si="1"/>
        <v>-0.10500000000000043</v>
      </c>
      <c r="N6" s="40">
        <f t="shared" si="2"/>
        <v>-9.9999999999997868E-3</v>
      </c>
      <c r="O6" s="40">
        <f t="shared" si="3"/>
        <v>-4.9999999999999822E-2</v>
      </c>
      <c r="P6" s="40">
        <f t="shared" si="4"/>
        <v>-0.11000000000000032</v>
      </c>
      <c r="Q6" s="40">
        <f t="shared" si="5"/>
        <v>-7.5000000000000178E-2</v>
      </c>
      <c r="R6" s="91">
        <f t="shared" si="6"/>
        <v>2.0000000000000462E-2</v>
      </c>
      <c r="S6" s="40">
        <f t="shared" si="7"/>
        <v>8.9999999999999858E-2</v>
      </c>
      <c r="T6" s="40">
        <f t="shared" si="8"/>
        <v>1.5000000000000568E-2</v>
      </c>
      <c r="U6" s="40">
        <f t="shared" si="9"/>
        <v>-9.9999999999997868E-3</v>
      </c>
      <c r="V6" s="40">
        <f t="shared" si="10"/>
        <v>1.9999999999999574E-2</v>
      </c>
    </row>
    <row r="7" spans="1:22" s="37" customFormat="1" x14ac:dyDescent="0.25">
      <c r="A7" s="22">
        <v>2006</v>
      </c>
      <c r="B7" s="41">
        <f>AVERAGE('by gender'!B7,'by gender'!G7)</f>
        <v>6.0449999999999999</v>
      </c>
      <c r="C7" s="41">
        <f>AVERAGE('by gender'!C7,'by gender'!H7)</f>
        <v>5.9700000000000006</v>
      </c>
      <c r="D7" s="41">
        <f>AVERAGE('by gender'!D7,'by gender'!I7)</f>
        <v>5.6400000000000006</v>
      </c>
      <c r="E7" s="41">
        <f>AVERAGE('by gender'!E7,'by gender'!J7)</f>
        <v>6</v>
      </c>
      <c r="F7" s="41">
        <f>AVERAGE('by gender'!F7,'by gender'!K7)</f>
        <v>5.9749999999999996</v>
      </c>
      <c r="G7" s="79">
        <f>AVERAGE('by gender'!B23,'by gender'!G23)</f>
        <v>5.99</v>
      </c>
      <c r="H7" s="41">
        <f>AVERAGE('by gender'!C23,'by gender'!H23)</f>
        <v>5.68</v>
      </c>
      <c r="I7" s="41">
        <f>AVERAGE('by gender'!D23,'by gender'!I23)</f>
        <v>5.7650000000000006</v>
      </c>
      <c r="J7" s="41">
        <f>AVERAGE('by gender'!E23,'by gender'!J23)</f>
        <v>6.1400000000000006</v>
      </c>
      <c r="K7" s="41">
        <f>AVERAGE('by gender'!F23,'by gender'!K23)</f>
        <v>5.96</v>
      </c>
      <c r="L7" s="81" t="s">
        <v>137</v>
      </c>
      <c r="M7" s="40">
        <f t="shared" si="1"/>
        <v>-0.10999999999999943</v>
      </c>
      <c r="N7" s="40">
        <f t="shared" si="2"/>
        <v>-9.0000000000000746E-2</v>
      </c>
      <c r="O7" s="40">
        <f t="shared" si="3"/>
        <v>-0.17000000000000082</v>
      </c>
      <c r="P7" s="40">
        <f t="shared" si="4"/>
        <v>-0.1899999999999995</v>
      </c>
      <c r="Q7" s="40">
        <f t="shared" si="5"/>
        <v>-0.13499999999999979</v>
      </c>
      <c r="R7" s="91">
        <f t="shared" si="6"/>
        <v>-9.5000000000000639E-2</v>
      </c>
      <c r="S7" s="40">
        <f t="shared" si="7"/>
        <v>-8.0000000000000071E-2</v>
      </c>
      <c r="T7" s="40">
        <f t="shared" si="8"/>
        <v>-0.11500000000000021</v>
      </c>
      <c r="U7" s="40">
        <f t="shared" si="9"/>
        <v>-0.11000000000000121</v>
      </c>
      <c r="V7" s="40">
        <f t="shared" si="10"/>
        <v>-0.10499999999999954</v>
      </c>
    </row>
    <row r="8" spans="1:22" s="37" customFormat="1" x14ac:dyDescent="0.25">
      <c r="A8" s="22">
        <v>2007</v>
      </c>
      <c r="B8" s="41">
        <f>AVERAGE('by gender'!B8,'by gender'!G8)</f>
        <v>5.9350000000000005</v>
      </c>
      <c r="C8" s="41">
        <f>AVERAGE('by gender'!C8,'by gender'!H8)</f>
        <v>5.88</v>
      </c>
      <c r="D8" s="41">
        <f>AVERAGE('by gender'!D8,'by gender'!I8)</f>
        <v>5.47</v>
      </c>
      <c r="E8" s="41">
        <f>AVERAGE('by gender'!E8,'by gender'!J8)</f>
        <v>5.8100000000000005</v>
      </c>
      <c r="F8" s="41">
        <f>AVERAGE('by gender'!F8,'by gender'!K8)</f>
        <v>5.84</v>
      </c>
      <c r="G8" s="79">
        <f>AVERAGE('by gender'!B24,'by gender'!G24)</f>
        <v>5.8949999999999996</v>
      </c>
      <c r="H8" s="41">
        <f>AVERAGE('by gender'!C24,'by gender'!H24)</f>
        <v>5.6</v>
      </c>
      <c r="I8" s="41">
        <f>AVERAGE('by gender'!D24,'by gender'!I24)</f>
        <v>5.65</v>
      </c>
      <c r="J8" s="41">
        <f>AVERAGE('by gender'!E24,'by gender'!J24)</f>
        <v>6.0299999999999994</v>
      </c>
      <c r="K8" s="41">
        <f>AVERAGE('by gender'!F24,'by gender'!K24)</f>
        <v>5.8550000000000004</v>
      </c>
      <c r="L8" s="81" t="s">
        <v>138</v>
      </c>
      <c r="M8" s="40">
        <f t="shared" si="1"/>
        <v>-1.5000000000000568E-2</v>
      </c>
      <c r="N8" s="40">
        <f t="shared" si="2"/>
        <v>-7.5000000000000178E-2</v>
      </c>
      <c r="O8" s="40">
        <f t="shared" si="3"/>
        <v>-1.9999999999999574E-2</v>
      </c>
      <c r="P8" s="40">
        <f t="shared" si="4"/>
        <v>-3.0000000000000249E-2</v>
      </c>
      <c r="Q8" s="40">
        <f t="shared" si="5"/>
        <v>-4.0000000000000036E-2</v>
      </c>
      <c r="R8" s="91">
        <f t="shared" si="6"/>
        <v>0.23000000000000043</v>
      </c>
      <c r="S8" s="40">
        <f t="shared" si="7"/>
        <v>0.13000000000000078</v>
      </c>
      <c r="T8" s="40">
        <f t="shared" si="8"/>
        <v>0.16500000000000004</v>
      </c>
      <c r="U8" s="40">
        <f t="shared" si="9"/>
        <v>0.19500000000000028</v>
      </c>
      <c r="V8" s="40">
        <f t="shared" si="10"/>
        <v>0.18499999999999961</v>
      </c>
    </row>
    <row r="9" spans="1:22" s="37" customFormat="1" x14ac:dyDescent="0.25">
      <c r="A9" s="22">
        <v>2008</v>
      </c>
      <c r="B9" s="41">
        <f>AVERAGE('by gender'!B9,'by gender'!G9)</f>
        <v>5.92</v>
      </c>
      <c r="C9" s="41">
        <f>AVERAGE('by gender'!C9,'by gender'!H9)</f>
        <v>5.8049999999999997</v>
      </c>
      <c r="D9" s="41">
        <f>AVERAGE('by gender'!D9,'by gender'!I9)</f>
        <v>5.45</v>
      </c>
      <c r="E9" s="41">
        <f>AVERAGE('by gender'!E9,'by gender'!J9)</f>
        <v>5.78</v>
      </c>
      <c r="F9" s="41">
        <f>AVERAGE('by gender'!F9,'by gender'!K9)</f>
        <v>5.8</v>
      </c>
      <c r="G9" s="79">
        <f>AVERAGE('by gender'!B25,'by gender'!G25)</f>
        <v>6.125</v>
      </c>
      <c r="H9" s="41">
        <f>AVERAGE('by gender'!C25,'by gender'!H25)</f>
        <v>5.73</v>
      </c>
      <c r="I9" s="41">
        <f>AVERAGE('by gender'!D25,'by gender'!I25)</f>
        <v>5.8150000000000004</v>
      </c>
      <c r="J9" s="41">
        <f>AVERAGE('by gender'!E25,'by gender'!J25)</f>
        <v>6.2249999999999996</v>
      </c>
      <c r="K9" s="41">
        <f>AVERAGE('by gender'!F25,'by gender'!K25)</f>
        <v>6.04</v>
      </c>
      <c r="L9" s="81" t="s">
        <v>139</v>
      </c>
      <c r="M9" s="40">
        <f t="shared" si="1"/>
        <v>1.5000000000000568E-2</v>
      </c>
      <c r="N9" s="40">
        <f t="shared" si="2"/>
        <v>9.9999999999997868E-3</v>
      </c>
      <c r="O9" s="40">
        <f t="shared" si="3"/>
        <v>-2.5000000000000355E-2</v>
      </c>
      <c r="P9" s="40">
        <f t="shared" si="4"/>
        <v>-4.4999999999999929E-2</v>
      </c>
      <c r="Q9" s="40">
        <f t="shared" si="5"/>
        <v>-9.9999999999997868E-3</v>
      </c>
      <c r="R9" s="91">
        <f t="shared" si="6"/>
        <v>1.9999999999999574E-2</v>
      </c>
      <c r="S9" s="40">
        <f t="shared" si="7"/>
        <v>-1.5000000000000568E-2</v>
      </c>
      <c r="T9" s="40">
        <f t="shared" si="8"/>
        <v>-4.5000000000000817E-2</v>
      </c>
      <c r="U9" s="40">
        <f t="shared" si="9"/>
        <v>-5.4999999999999716E-2</v>
      </c>
      <c r="V9" s="40">
        <f t="shared" si="10"/>
        <v>-2.4999999999999467E-2</v>
      </c>
    </row>
    <row r="10" spans="1:22" s="37" customFormat="1" x14ac:dyDescent="0.25">
      <c r="A10" s="22">
        <v>2009</v>
      </c>
      <c r="B10" s="41">
        <f>AVERAGE('by gender'!B10,'by gender'!G10)</f>
        <v>5.9350000000000005</v>
      </c>
      <c r="C10" s="41">
        <f>AVERAGE('by gender'!C10,'by gender'!H10)</f>
        <v>5.8149999999999995</v>
      </c>
      <c r="D10" s="41">
        <f>AVERAGE('by gender'!D10,'by gender'!I10)</f>
        <v>5.4249999999999998</v>
      </c>
      <c r="E10" s="41">
        <f>AVERAGE('by gender'!E10,'by gender'!J10)</f>
        <v>5.7350000000000003</v>
      </c>
      <c r="F10" s="41">
        <f>AVERAGE('by gender'!F10,'by gender'!K10)</f>
        <v>5.79</v>
      </c>
      <c r="G10" s="79">
        <f>AVERAGE('by gender'!B26,'by gender'!G26)</f>
        <v>6.1449999999999996</v>
      </c>
      <c r="H10" s="41">
        <f>AVERAGE('by gender'!C26,'by gender'!H26)</f>
        <v>5.7149999999999999</v>
      </c>
      <c r="I10" s="41">
        <f>AVERAGE('by gender'!D26,'by gender'!I26)</f>
        <v>5.77</v>
      </c>
      <c r="J10" s="41">
        <f>AVERAGE('by gender'!E26,'by gender'!J26)</f>
        <v>6.17</v>
      </c>
      <c r="K10" s="41">
        <f>AVERAGE('by gender'!F26,'by gender'!K26)</f>
        <v>6.0150000000000006</v>
      </c>
      <c r="L10" s="81" t="s">
        <v>53</v>
      </c>
      <c r="M10" s="40">
        <f t="shared" si="1"/>
        <v>6.4999999999999503E-2</v>
      </c>
      <c r="N10" s="40">
        <f t="shared" si="2"/>
        <v>0.1850000000000005</v>
      </c>
      <c r="O10" s="40">
        <f t="shared" si="3"/>
        <v>7.5000000000000178E-2</v>
      </c>
      <c r="P10" s="40">
        <f t="shared" si="4"/>
        <v>0.11499999999999932</v>
      </c>
      <c r="Q10" s="40">
        <f t="shared" si="5"/>
        <v>0.11000000000000032</v>
      </c>
      <c r="R10" s="91">
        <f t="shared" si="6"/>
        <v>5.5000000000000604E-2</v>
      </c>
      <c r="S10" s="40">
        <f t="shared" si="7"/>
        <v>8.4999999999999964E-2</v>
      </c>
      <c r="T10" s="40">
        <f t="shared" si="8"/>
        <v>8.0000000000000071E-2</v>
      </c>
      <c r="U10" s="40">
        <f t="shared" si="9"/>
        <v>8.0000000000000071E-2</v>
      </c>
      <c r="V10" s="40">
        <f t="shared" si="10"/>
        <v>8.4999999999999076E-2</v>
      </c>
    </row>
    <row r="11" spans="1:22" s="37" customFormat="1" x14ac:dyDescent="0.25">
      <c r="A11" s="22">
        <v>2010</v>
      </c>
      <c r="B11" s="41">
        <f>AVERAGE('by gender'!B11,'by gender'!G11)</f>
        <v>6</v>
      </c>
      <c r="C11" s="41">
        <f>AVERAGE('by gender'!C11,'by gender'!H11)</f>
        <v>6</v>
      </c>
      <c r="D11" s="41">
        <f>AVERAGE('by gender'!D11,'by gender'!I11)</f>
        <v>5.5</v>
      </c>
      <c r="E11" s="41">
        <f>AVERAGE('by gender'!E11,'by gender'!J11)</f>
        <v>5.85</v>
      </c>
      <c r="F11" s="41">
        <f>AVERAGE('by gender'!F11,'by gender'!K11)</f>
        <v>5.9</v>
      </c>
      <c r="G11" s="79">
        <f>AVERAGE('by gender'!B27,'by gender'!G27)</f>
        <v>6.2</v>
      </c>
      <c r="H11" s="41">
        <f>AVERAGE('by gender'!C27,'by gender'!H27)</f>
        <v>5.8</v>
      </c>
      <c r="I11" s="41">
        <f>AVERAGE('by gender'!D27,'by gender'!I27)</f>
        <v>5.85</v>
      </c>
      <c r="J11" s="41">
        <f>AVERAGE('by gender'!E27,'by gender'!J27)</f>
        <v>6.25</v>
      </c>
      <c r="K11" s="41">
        <f>AVERAGE('by gender'!F27,'by gender'!K27)</f>
        <v>6.1</v>
      </c>
      <c r="L11" s="81" t="s">
        <v>140</v>
      </c>
      <c r="M11" s="40">
        <f t="shared" si="1"/>
        <v>0</v>
      </c>
      <c r="N11" s="40">
        <f t="shared" si="2"/>
        <v>-5.0000000000000711E-2</v>
      </c>
      <c r="O11" s="40">
        <f t="shared" si="3"/>
        <v>0</v>
      </c>
      <c r="P11" s="40">
        <f t="shared" si="4"/>
        <v>-4.9999999999998934E-2</v>
      </c>
      <c r="Q11" s="40">
        <f t="shared" si="5"/>
        <v>0</v>
      </c>
      <c r="R11" s="91">
        <f t="shared" si="6"/>
        <v>4.9999999999999822E-2</v>
      </c>
      <c r="S11" s="40">
        <f t="shared" si="7"/>
        <v>-9.9999999999999645E-2</v>
      </c>
      <c r="T11" s="40">
        <f t="shared" si="8"/>
        <v>0</v>
      </c>
      <c r="U11" s="40">
        <f t="shared" si="9"/>
        <v>0</v>
      </c>
      <c r="V11" s="40">
        <f t="shared" si="10"/>
        <v>0</v>
      </c>
    </row>
    <row r="12" spans="1:22" s="37" customFormat="1" x14ac:dyDescent="0.25">
      <c r="A12" s="22">
        <v>2011</v>
      </c>
      <c r="B12" s="41">
        <f>AVERAGE('by gender'!B12,'by gender'!G12)</f>
        <v>6</v>
      </c>
      <c r="C12" s="41">
        <f>AVERAGE('by gender'!C12,'by gender'!H12)</f>
        <v>5.9499999999999993</v>
      </c>
      <c r="D12" s="41">
        <f>AVERAGE('by gender'!D12,'by gender'!I12)</f>
        <v>5.5</v>
      </c>
      <c r="E12" s="41">
        <f>AVERAGE('by gender'!E12,'by gender'!J12)</f>
        <v>5.8000000000000007</v>
      </c>
      <c r="F12" s="41">
        <f>AVERAGE('by gender'!F12,'by gender'!K12)</f>
        <v>5.9</v>
      </c>
      <c r="G12" s="79">
        <f>AVERAGE('by gender'!B28,'by gender'!G28)</f>
        <v>6.25</v>
      </c>
      <c r="H12" s="41">
        <f>AVERAGE('by gender'!C28,'by gender'!H28)</f>
        <v>5.7</v>
      </c>
      <c r="I12" s="41">
        <f>AVERAGE('by gender'!D28,'by gender'!I28)</f>
        <v>5.85</v>
      </c>
      <c r="J12" s="41">
        <f>AVERAGE('by gender'!E28,'by gender'!J28)</f>
        <v>6.25</v>
      </c>
      <c r="K12" s="41">
        <f>AVERAGE('by gender'!F28,'by gender'!K28)</f>
        <v>6.1</v>
      </c>
      <c r="L12" s="81" t="s">
        <v>50</v>
      </c>
      <c r="M12" s="40">
        <f t="shared" si="1"/>
        <v>-5.0000000000000711E-2</v>
      </c>
      <c r="N12" s="40">
        <f t="shared" si="2"/>
        <v>0</v>
      </c>
      <c r="O12" s="40">
        <f t="shared" si="3"/>
        <v>0</v>
      </c>
      <c r="P12" s="40">
        <f t="shared" si="4"/>
        <v>4.9999999999998934E-2</v>
      </c>
      <c r="Q12" s="40">
        <f t="shared" si="5"/>
        <v>0</v>
      </c>
      <c r="R12" s="91">
        <f t="shared" si="6"/>
        <v>0</v>
      </c>
      <c r="S12" s="40">
        <f t="shared" si="7"/>
        <v>0.14999999999999947</v>
      </c>
      <c r="T12" s="40">
        <f t="shared" si="8"/>
        <v>5.0000000000000711E-2</v>
      </c>
      <c r="U12" s="40">
        <f t="shared" si="9"/>
        <v>4.9999999999999822E-2</v>
      </c>
      <c r="V12" s="40">
        <f t="shared" si="10"/>
        <v>5.0000000000000711E-2</v>
      </c>
    </row>
    <row r="13" spans="1:22" s="37" customFormat="1" x14ac:dyDescent="0.25">
      <c r="A13" s="22">
        <v>2012</v>
      </c>
      <c r="B13" s="41">
        <f>AVERAGE('by gender'!B13,'by gender'!G13)</f>
        <v>5.9499999999999993</v>
      </c>
      <c r="C13" s="41">
        <f>AVERAGE('by gender'!C13,'by gender'!H13)</f>
        <v>5.9499999999999993</v>
      </c>
      <c r="D13" s="41">
        <f>AVERAGE('by gender'!D13,'by gender'!I13)</f>
        <v>5.5</v>
      </c>
      <c r="E13" s="41">
        <f>AVERAGE('by gender'!E13,'by gender'!J13)</f>
        <v>5.85</v>
      </c>
      <c r="F13" s="41">
        <f>AVERAGE('by gender'!F13,'by gender'!K13)</f>
        <v>5.9</v>
      </c>
      <c r="G13" s="79">
        <f>AVERAGE('by gender'!B29,'by gender'!G29)</f>
        <v>6.25</v>
      </c>
      <c r="H13" s="41">
        <f>AVERAGE('by gender'!C29,'by gender'!H29)</f>
        <v>5.85</v>
      </c>
      <c r="I13" s="41">
        <f>AVERAGE('by gender'!D29,'by gender'!I29)</f>
        <v>5.9</v>
      </c>
      <c r="J13" s="41">
        <f>AVERAGE('by gender'!E29,'by gender'!J29)</f>
        <v>6.3</v>
      </c>
      <c r="K13" s="41">
        <f>AVERAGE('by gender'!F29,'by gender'!K29)</f>
        <v>6.15</v>
      </c>
      <c r="L13" s="81" t="s">
        <v>51</v>
      </c>
      <c r="M13" s="40">
        <f t="shared" si="1"/>
        <v>5.0000000000000711E-2</v>
      </c>
      <c r="N13" s="40">
        <f t="shared" si="2"/>
        <v>0</v>
      </c>
      <c r="O13" s="40">
        <f t="shared" si="3"/>
        <v>0</v>
      </c>
      <c r="P13" s="40">
        <f t="shared" si="4"/>
        <v>0</v>
      </c>
      <c r="Q13" s="40">
        <f t="shared" si="5"/>
        <v>0</v>
      </c>
      <c r="R13" s="91">
        <f t="shared" si="6"/>
        <v>0</v>
      </c>
      <c r="S13" s="40">
        <f t="shared" si="7"/>
        <v>0</v>
      </c>
      <c r="T13" s="40">
        <f t="shared" si="8"/>
        <v>0</v>
      </c>
      <c r="U13" s="40">
        <f t="shared" si="9"/>
        <v>0</v>
      </c>
      <c r="V13" s="40">
        <f t="shared" si="10"/>
        <v>0</v>
      </c>
    </row>
    <row r="14" spans="1:22" s="37" customFormat="1" x14ac:dyDescent="0.25">
      <c r="A14" s="22">
        <v>2013</v>
      </c>
      <c r="B14" s="41">
        <f>AVERAGE('by gender'!B14,'by gender'!G14)</f>
        <v>6</v>
      </c>
      <c r="C14" s="41">
        <f>AVERAGE('by gender'!C14,'by gender'!H14)</f>
        <v>5.9499999999999993</v>
      </c>
      <c r="D14" s="41">
        <f>AVERAGE('by gender'!D14,'by gender'!I14)</f>
        <v>5.5</v>
      </c>
      <c r="E14" s="41">
        <f>AVERAGE('by gender'!E14,'by gender'!J14)</f>
        <v>5.85</v>
      </c>
      <c r="F14" s="41">
        <f>AVERAGE('by gender'!F14,'by gender'!K14)</f>
        <v>5.9</v>
      </c>
      <c r="G14" s="79">
        <f>AVERAGE('by gender'!B30,'by gender'!G30)</f>
        <v>6.25</v>
      </c>
      <c r="H14" s="41">
        <f>AVERAGE('by gender'!C30,'by gender'!H30)</f>
        <v>5.85</v>
      </c>
      <c r="I14" s="41">
        <f>AVERAGE('by gender'!D30,'by gender'!I30)</f>
        <v>5.9</v>
      </c>
      <c r="J14" s="41">
        <f>AVERAGE('by gender'!E30,'by gender'!J30)</f>
        <v>6.3</v>
      </c>
      <c r="K14" s="41">
        <f>AVERAGE('by gender'!F30,'by gender'!K30)</f>
        <v>6.15</v>
      </c>
      <c r="L14" s="81" t="s">
        <v>52</v>
      </c>
      <c r="M14" s="40">
        <f t="shared" si="1"/>
        <v>0</v>
      </c>
      <c r="N14" s="40">
        <f t="shared" si="2"/>
        <v>0.10000000000000053</v>
      </c>
      <c r="O14" s="40">
        <f t="shared" si="3"/>
        <v>0</v>
      </c>
      <c r="P14" s="40">
        <f t="shared" si="4"/>
        <v>0</v>
      </c>
      <c r="Q14" s="40">
        <f t="shared" si="5"/>
        <v>0</v>
      </c>
      <c r="R14" s="91">
        <f t="shared" si="6"/>
        <v>-0.29999999999999982</v>
      </c>
      <c r="S14" s="40">
        <f t="shared" si="7"/>
        <v>0.45000000000000018</v>
      </c>
      <c r="T14" s="40">
        <f t="shared" si="8"/>
        <v>0</v>
      </c>
      <c r="U14" s="40">
        <f t="shared" si="9"/>
        <v>0</v>
      </c>
      <c r="V14" s="40">
        <f t="shared" si="10"/>
        <v>4.9999999999999822E-2</v>
      </c>
    </row>
    <row r="15" spans="1:22" s="37" customFormat="1" x14ac:dyDescent="0.25">
      <c r="A15" s="22">
        <v>2014</v>
      </c>
      <c r="B15" s="41">
        <f>AVERAGE('by gender'!B15,'by gender'!G15)</f>
        <v>6</v>
      </c>
      <c r="C15" s="41">
        <f>AVERAGE('by gender'!C15,'by gender'!H15)</f>
        <v>6.05</v>
      </c>
      <c r="D15" s="41">
        <f>AVERAGE('by gender'!D15,'by gender'!I15)</f>
        <v>5.5</v>
      </c>
      <c r="E15" s="41">
        <f>AVERAGE('by gender'!E15,'by gender'!J15)</f>
        <v>5.85</v>
      </c>
      <c r="F15" s="41">
        <f>AVERAGE('by gender'!F15,'by gender'!K15)</f>
        <v>5.9</v>
      </c>
      <c r="G15" s="79">
        <f>AVERAGE('by gender'!B31,'by gender'!G31)</f>
        <v>5.95</v>
      </c>
      <c r="H15" s="41">
        <f>AVERAGE('by gender'!C31,'by gender'!H31)</f>
        <v>6.3</v>
      </c>
      <c r="I15" s="41">
        <f>AVERAGE('by gender'!D31,'by gender'!I31)</f>
        <v>5.9</v>
      </c>
      <c r="J15" s="41">
        <f>AVERAGE('by gender'!E31,'by gender'!J31)</f>
        <v>6.3</v>
      </c>
      <c r="K15" s="41">
        <f>AVERAGE('by gender'!F31,'by gender'!K31)</f>
        <v>6.2</v>
      </c>
      <c r="L15" s="81" t="s">
        <v>141</v>
      </c>
      <c r="M15" s="40">
        <f t="shared" si="1"/>
        <v>0</v>
      </c>
      <c r="N15" s="40">
        <f t="shared" si="2"/>
        <v>0</v>
      </c>
      <c r="O15" s="40">
        <f t="shared" si="3"/>
        <v>0</v>
      </c>
      <c r="P15" s="40">
        <f t="shared" si="4"/>
        <v>0</v>
      </c>
      <c r="Q15" s="40">
        <f t="shared" si="5"/>
        <v>0</v>
      </c>
      <c r="R15" s="91">
        <f t="shared" si="6"/>
        <v>4.9999999999999822E-2</v>
      </c>
      <c r="S15" s="40">
        <f t="shared" si="7"/>
        <v>4.9999999999999822E-2</v>
      </c>
      <c r="T15" s="40">
        <f t="shared" si="8"/>
        <v>4.9999999999999822E-2</v>
      </c>
      <c r="U15" s="40">
        <f t="shared" si="9"/>
        <v>0</v>
      </c>
      <c r="V15" s="40">
        <f t="shared" si="10"/>
        <v>0</v>
      </c>
    </row>
    <row r="16" spans="1:22" s="37" customFormat="1" x14ac:dyDescent="0.25">
      <c r="A16" s="22">
        <v>2015</v>
      </c>
      <c r="B16" s="41">
        <f>AVERAGE('by gender'!B16,'by gender'!G16)</f>
        <v>6</v>
      </c>
      <c r="C16" s="41">
        <f>AVERAGE('by gender'!C16,'by gender'!H16)</f>
        <v>6.05</v>
      </c>
      <c r="D16" s="41">
        <f>AVERAGE('by gender'!D16,'by gender'!I16)</f>
        <v>5.5</v>
      </c>
      <c r="E16" s="41">
        <f>AVERAGE('by gender'!E16,'by gender'!J16)</f>
        <v>5.85</v>
      </c>
      <c r="F16" s="41">
        <f>AVERAGE('by gender'!F16,'by gender'!K16)</f>
        <v>5.9</v>
      </c>
      <c r="G16" s="79">
        <f>AVERAGE('by gender'!B32,'by gender'!G32)</f>
        <v>6</v>
      </c>
      <c r="H16" s="41">
        <f>AVERAGE('by gender'!C32,'by gender'!H32)</f>
        <v>6.35</v>
      </c>
      <c r="I16" s="41">
        <f>AVERAGE('by gender'!D32,'by gender'!I32)</f>
        <v>5.95</v>
      </c>
      <c r="J16" s="41">
        <f>AVERAGE('by gender'!E32,'by gender'!J32)</f>
        <v>6.3</v>
      </c>
      <c r="K16" s="41">
        <f>AVERAGE('by gender'!F32,'by gender'!K32)</f>
        <v>6.2</v>
      </c>
      <c r="L16" s="81" t="s">
        <v>178</v>
      </c>
      <c r="M16" s="40">
        <f t="shared" ref="M16" si="11">B17-B16</f>
        <v>0.21499999999999986</v>
      </c>
      <c r="N16" s="40">
        <f t="shared" ref="N16" si="12">C17-C16</f>
        <v>4.9999999999999822E-2</v>
      </c>
      <c r="O16" s="54">
        <f t="shared" ref="O16" si="13">D17-D16</f>
        <v>0.10500000000000043</v>
      </c>
      <c r="P16" s="40">
        <f t="shared" ref="P16" si="14">E17-E16</f>
        <v>7.5000000000000178E-2</v>
      </c>
      <c r="Q16" s="40">
        <f t="shared" ref="Q16" si="15">F17-F16</f>
        <v>0.125</v>
      </c>
      <c r="R16" s="91">
        <f t="shared" ref="R16" si="16">G17-G16</f>
        <v>0.64000000000000057</v>
      </c>
      <c r="S16" s="40">
        <f t="shared" ref="S16" si="17">H17-H16</f>
        <v>-8.9999999999999858E-2</v>
      </c>
      <c r="T16" s="40">
        <f t="shared" ref="T16" si="18">I17-I16</f>
        <v>0.14999999999999947</v>
      </c>
      <c r="U16" s="40">
        <f t="shared" ref="U16" si="19">J17-J16</f>
        <v>0.29500000000000082</v>
      </c>
      <c r="V16" s="40">
        <f t="shared" ref="V16" si="20">K17-K16</f>
        <v>0.26499999999999968</v>
      </c>
    </row>
    <row r="17" spans="1:22" s="37" customFormat="1" x14ac:dyDescent="0.25">
      <c r="A17" s="22">
        <v>2017</v>
      </c>
      <c r="B17" s="41">
        <f>AVERAGE('by gender'!B17,'by gender'!G17)</f>
        <v>6.2149999999999999</v>
      </c>
      <c r="C17" s="41">
        <f>AVERAGE('by gender'!C17,'by gender'!H17)</f>
        <v>6.1</v>
      </c>
      <c r="D17" s="41">
        <f>AVERAGE('by gender'!D17,'by gender'!I17)</f>
        <v>5.6050000000000004</v>
      </c>
      <c r="E17" s="41">
        <f>AVERAGE('by gender'!E17,'by gender'!J17)</f>
        <v>5.9249999999999998</v>
      </c>
      <c r="F17" s="41">
        <f>AVERAGE('by gender'!F17,'by gender'!K17)</f>
        <v>6.0250000000000004</v>
      </c>
      <c r="G17" s="79">
        <f>AVERAGE('by gender'!B33,'by gender'!G33)</f>
        <v>6.6400000000000006</v>
      </c>
      <c r="H17" s="41">
        <f>AVERAGE('by gender'!C33,'by gender'!H33)</f>
        <v>6.26</v>
      </c>
      <c r="I17" s="41">
        <f>AVERAGE('by gender'!D33,'by gender'!I33)</f>
        <v>6.1</v>
      </c>
      <c r="J17" s="41">
        <f>AVERAGE('by gender'!E33,'by gender'!J33)</f>
        <v>6.5950000000000006</v>
      </c>
      <c r="K17" s="41">
        <f>AVERAGE('by gender'!F33,'by gender'!K33)</f>
        <v>6.4649999999999999</v>
      </c>
      <c r="L17" s="81" t="s">
        <v>48</v>
      </c>
      <c r="M17" s="40">
        <f t="shared" si="1"/>
        <v>3.5000000000000142E-2</v>
      </c>
      <c r="N17" s="40">
        <f t="shared" si="2"/>
        <v>5.0000000000000711E-2</v>
      </c>
      <c r="O17" s="40">
        <f t="shared" si="3"/>
        <v>-5.5000000000000604E-2</v>
      </c>
      <c r="P17" s="40">
        <f t="shared" si="4"/>
        <v>2.5000000000000355E-2</v>
      </c>
      <c r="Q17" s="40">
        <f t="shared" si="5"/>
        <v>2.4999999999999467E-2</v>
      </c>
      <c r="R17" s="91">
        <f t="shared" si="6"/>
        <v>-0.39000000000000057</v>
      </c>
      <c r="S17" s="40">
        <f t="shared" si="7"/>
        <v>-0.10999999999999943</v>
      </c>
      <c r="T17" s="40">
        <f t="shared" si="8"/>
        <v>-0.54999999999999982</v>
      </c>
      <c r="U17" s="40">
        <f t="shared" si="9"/>
        <v>-0.64500000000000046</v>
      </c>
      <c r="V17" s="40">
        <f t="shared" si="10"/>
        <v>-0.41500000000000004</v>
      </c>
    </row>
    <row r="18" spans="1:22" s="37" customFormat="1" x14ac:dyDescent="0.25">
      <c r="A18" s="22">
        <v>2018</v>
      </c>
      <c r="B18" s="41">
        <f>AVERAGE('by gender'!B18,'by gender'!G18)</f>
        <v>6.25</v>
      </c>
      <c r="C18" s="41">
        <f>AVERAGE('by gender'!C18,'by gender'!H18)</f>
        <v>6.15</v>
      </c>
      <c r="D18" s="41">
        <f>AVERAGE('by gender'!D18,'by gender'!I18)</f>
        <v>5.55</v>
      </c>
      <c r="E18" s="41">
        <f>AVERAGE('by gender'!E18,'by gender'!J18)</f>
        <v>5.95</v>
      </c>
      <c r="F18" s="41">
        <f>AVERAGE('by gender'!F18,'by gender'!K18)</f>
        <v>6.05</v>
      </c>
      <c r="G18" s="79">
        <f>AVERAGE('by gender'!B34,'by gender'!G34)</f>
        <v>6.25</v>
      </c>
      <c r="H18" s="41">
        <f>AVERAGE('by gender'!C34,'by gender'!H34)</f>
        <v>6.15</v>
      </c>
      <c r="I18" s="41">
        <f>AVERAGE('by gender'!D34,'by gender'!I34)</f>
        <v>5.55</v>
      </c>
      <c r="J18" s="41">
        <f>AVERAGE('by gender'!E34,'by gender'!J34)</f>
        <v>5.95</v>
      </c>
      <c r="K18" s="41">
        <f>AVERAGE('by gender'!F34,'by gender'!K34)</f>
        <v>6.05</v>
      </c>
      <c r="L18" s="81" t="s">
        <v>155</v>
      </c>
      <c r="M18" s="43">
        <f t="shared" ref="M18:V18" si="21">B18-B4</f>
        <v>0.32000000000000028</v>
      </c>
      <c r="N18" s="43">
        <f t="shared" si="21"/>
        <v>0.32000000000000028</v>
      </c>
      <c r="O18" s="43">
        <f t="shared" si="21"/>
        <v>-0.23000000000000043</v>
      </c>
      <c r="P18" s="43">
        <f t="shared" si="21"/>
        <v>-8.9999999999999858E-2</v>
      </c>
      <c r="Q18" s="43">
        <f t="shared" si="21"/>
        <v>8.9999999999999858E-2</v>
      </c>
      <c r="R18" s="132">
        <f t="shared" si="21"/>
        <v>0.54999999999999982</v>
      </c>
      <c r="S18" s="43">
        <f t="shared" si="21"/>
        <v>0.49000000000000021</v>
      </c>
      <c r="T18" s="43">
        <f t="shared" si="21"/>
        <v>-0.36000000000000032</v>
      </c>
      <c r="U18" s="43">
        <f t="shared" si="21"/>
        <v>-0.16000000000000014</v>
      </c>
      <c r="V18" s="43">
        <f t="shared" si="21"/>
        <v>0.13999999999999968</v>
      </c>
    </row>
  </sheetData>
  <conditionalFormatting sqref="M4:V18">
    <cfRule type="cellIs" dxfId="107" priority="5" operator="lessThan">
      <formula>-0.51</formula>
    </cfRule>
    <cfRule type="cellIs" dxfId="106" priority="6" operator="between">
      <formula>-0.26</formula>
      <formula>-0.5</formula>
    </cfRule>
    <cfRule type="cellIs" dxfId="105" priority="7" operator="between">
      <formula>-0.11</formula>
      <formula>-0.25</formula>
    </cfRule>
    <cfRule type="cellIs" dxfId="104" priority="8" operator="between">
      <formula>-0.001</formula>
      <formula>-0.11</formula>
    </cfRule>
    <cfRule type="cellIs" dxfId="103" priority="9" operator="greaterThan">
      <formula>0.51</formula>
    </cfRule>
    <cfRule type="cellIs" dxfId="102" priority="10" operator="between">
      <formula>0.001</formula>
      <formula>0.1</formula>
    </cfRule>
    <cfRule type="cellIs" dxfId="101" priority="11" operator="between">
      <formula>0.11</formula>
      <formula>0.25</formula>
    </cfRule>
    <cfRule type="cellIs" dxfId="100" priority="12" operator="between">
      <formula>0.26</formula>
      <formula>0.5</formula>
    </cfRule>
  </conditionalFormatting>
  <conditionalFormatting sqref="B4:K18">
    <cfRule type="cellIs" dxfId="99" priority="1" operator="between">
      <formula>6.5</formula>
      <formula>6.99</formula>
    </cfRule>
    <cfRule type="cellIs" dxfId="98" priority="2" operator="between">
      <formula>6</formula>
      <formula>6.49</formula>
    </cfRule>
    <cfRule type="cellIs" dxfId="97" priority="3" operator="between">
      <formula>5.5</formula>
      <formula>5.99</formula>
    </cfRule>
    <cfRule type="cellIs" dxfId="96" priority="4" operator="between">
      <formula>5</formula>
      <formula>5.49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FBBC7-865C-4A88-A65F-E4CDE36390D2}">
  <dimension ref="A1:V34"/>
  <sheetViews>
    <sheetView zoomScale="85" zoomScaleNormal="85" workbookViewId="0">
      <pane xSplit="1" ySplit="3" topLeftCell="B10" activePane="bottomRight" state="frozen"/>
      <selection pane="topRight" activeCell="B1" sqref="B1"/>
      <selection pane="bottomLeft" activeCell="A4" sqref="A4"/>
      <selection pane="bottomRight" activeCell="G37" sqref="G37"/>
    </sheetView>
  </sheetViews>
  <sheetFormatPr defaultRowHeight="15" x14ac:dyDescent="0.25"/>
  <cols>
    <col min="1" max="1" width="5.08984375" style="6" bestFit="1" customWidth="1"/>
    <col min="2" max="6" width="6.6328125" style="7" customWidth="1"/>
    <col min="7" max="11" width="6.6328125" style="6" customWidth="1"/>
    <col min="12" max="12" width="7.7265625" style="6" bestFit="1" customWidth="1"/>
    <col min="13" max="22" width="6.6328125" style="6" customWidth="1"/>
    <col min="23" max="16384" width="8.7265625" style="6"/>
  </cols>
  <sheetData>
    <row r="1" spans="1:22" x14ac:dyDescent="0.25">
      <c r="A1" s="53"/>
      <c r="B1" s="178" t="s">
        <v>46</v>
      </c>
      <c r="C1" s="178"/>
      <c r="D1" s="178"/>
      <c r="E1" s="178"/>
      <c r="F1" s="178"/>
      <c r="G1" s="178"/>
      <c r="H1" s="178"/>
      <c r="I1" s="178"/>
      <c r="J1" s="178"/>
      <c r="K1" s="178"/>
      <c r="L1" s="53"/>
      <c r="M1" s="178" t="s">
        <v>56</v>
      </c>
      <c r="N1" s="178"/>
      <c r="O1" s="178"/>
      <c r="P1" s="178"/>
      <c r="Q1" s="178"/>
      <c r="R1" s="178"/>
      <c r="S1" s="178"/>
      <c r="T1" s="178"/>
      <c r="U1" s="178"/>
      <c r="V1" s="178"/>
    </row>
    <row r="2" spans="1:22" s="37" customFormat="1" x14ac:dyDescent="0.25">
      <c r="A2" s="36"/>
      <c r="B2" s="36" t="s">
        <v>49</v>
      </c>
      <c r="C2" s="36"/>
      <c r="D2" s="36"/>
      <c r="E2" s="36"/>
      <c r="F2" s="36"/>
      <c r="G2" s="130" t="s">
        <v>54</v>
      </c>
      <c r="H2" s="36"/>
      <c r="I2" s="36"/>
      <c r="J2" s="36"/>
      <c r="K2" s="36"/>
      <c r="L2" s="130"/>
      <c r="M2" s="36" t="s">
        <v>149</v>
      </c>
      <c r="N2" s="36"/>
      <c r="O2" s="36"/>
      <c r="P2" s="36"/>
      <c r="Q2" s="36"/>
      <c r="R2" s="130" t="s">
        <v>150</v>
      </c>
      <c r="S2" s="36"/>
      <c r="T2" s="36"/>
      <c r="U2" s="36"/>
      <c r="V2" s="36"/>
    </row>
    <row r="3" spans="1:22" s="37" customFormat="1" ht="15.6" thickBot="1" x14ac:dyDescent="0.3">
      <c r="A3" s="32"/>
      <c r="B3" s="32" t="s">
        <v>1</v>
      </c>
      <c r="C3" s="32" t="s">
        <v>2</v>
      </c>
      <c r="D3" s="32" t="s">
        <v>3</v>
      </c>
      <c r="E3" s="32" t="s">
        <v>4</v>
      </c>
      <c r="F3" s="32" t="s">
        <v>5</v>
      </c>
      <c r="G3" s="67" t="s">
        <v>1</v>
      </c>
      <c r="H3" s="32" t="s">
        <v>2</v>
      </c>
      <c r="I3" s="32" t="s">
        <v>3</v>
      </c>
      <c r="J3" s="32" t="s">
        <v>4</v>
      </c>
      <c r="K3" s="32" t="s">
        <v>5</v>
      </c>
      <c r="L3" s="137"/>
      <c r="M3" s="32" t="s">
        <v>1</v>
      </c>
      <c r="N3" s="32" t="s">
        <v>2</v>
      </c>
      <c r="O3" s="32" t="s">
        <v>3</v>
      </c>
      <c r="P3" s="32" t="s">
        <v>4</v>
      </c>
      <c r="Q3" s="32" t="s">
        <v>5</v>
      </c>
      <c r="R3" s="67" t="s">
        <v>1</v>
      </c>
      <c r="S3" s="32" t="s">
        <v>2</v>
      </c>
      <c r="T3" s="32" t="s">
        <v>3</v>
      </c>
      <c r="U3" s="32" t="s">
        <v>4</v>
      </c>
      <c r="V3" s="32" t="s">
        <v>5</v>
      </c>
    </row>
    <row r="4" spans="1:22" s="37" customFormat="1" x14ac:dyDescent="0.25">
      <c r="A4" s="38">
        <v>2003</v>
      </c>
      <c r="B4" s="39">
        <v>5.98</v>
      </c>
      <c r="C4" s="39">
        <v>5.86</v>
      </c>
      <c r="D4" s="39">
        <v>5.81</v>
      </c>
      <c r="E4" s="39">
        <v>6.09</v>
      </c>
      <c r="F4" s="39">
        <v>6</v>
      </c>
      <c r="G4" s="135">
        <v>5.89</v>
      </c>
      <c r="H4" s="39">
        <v>5.8</v>
      </c>
      <c r="I4" s="39">
        <v>5.76</v>
      </c>
      <c r="J4" s="39">
        <v>5.99</v>
      </c>
      <c r="K4" s="39">
        <v>5.92</v>
      </c>
      <c r="L4" s="138" t="s">
        <v>134</v>
      </c>
      <c r="M4" s="54">
        <f>B5-B4</f>
        <v>0.11999999999999922</v>
      </c>
      <c r="N4" s="54">
        <f>C5-C4</f>
        <v>0.10999999999999943</v>
      </c>
      <c r="O4" s="40">
        <f t="shared" ref="O4:Q4" si="0">D5-D4</f>
        <v>2.0000000000000462E-2</v>
      </c>
      <c r="P4" s="40">
        <f t="shared" si="0"/>
        <v>4.0000000000000036E-2</v>
      </c>
      <c r="Q4" s="40">
        <f t="shared" si="0"/>
        <v>8.0000000000000071E-2</v>
      </c>
      <c r="R4" s="91">
        <f>G5-G4</f>
        <v>7.0000000000000284E-2</v>
      </c>
      <c r="S4" s="40">
        <f>H5-H4</f>
        <v>4.0000000000000036E-2</v>
      </c>
      <c r="T4" s="40">
        <f t="shared" ref="T4" si="1">I5-I4</f>
        <v>-8.9999999999999858E-2</v>
      </c>
      <c r="U4" s="40">
        <f>J5-J4</f>
        <v>0</v>
      </c>
      <c r="V4" s="40">
        <f t="shared" ref="V4" si="2">K5-K4</f>
        <v>9.9999999999997868E-3</v>
      </c>
    </row>
    <row r="5" spans="1:22" s="37" customFormat="1" x14ac:dyDescent="0.25">
      <c r="A5" s="38">
        <v>2004</v>
      </c>
      <c r="B5" s="39">
        <v>6.1</v>
      </c>
      <c r="C5" s="39">
        <v>5.97</v>
      </c>
      <c r="D5" s="39">
        <v>5.83</v>
      </c>
      <c r="E5" s="39">
        <v>6.13</v>
      </c>
      <c r="F5" s="39">
        <v>6.08</v>
      </c>
      <c r="G5" s="135">
        <v>5.96</v>
      </c>
      <c r="H5" s="39">
        <v>5.84</v>
      </c>
      <c r="I5" s="39">
        <v>5.67</v>
      </c>
      <c r="J5" s="39">
        <v>5.99</v>
      </c>
      <c r="K5" s="39">
        <v>5.93</v>
      </c>
      <c r="L5" s="138" t="s">
        <v>135</v>
      </c>
      <c r="M5" s="40">
        <f t="shared" ref="M5:M14" si="3">B6-B5</f>
        <v>0.11000000000000032</v>
      </c>
      <c r="N5" s="40">
        <f t="shared" ref="N5:N15" si="4">C6-C5</f>
        <v>6.0000000000000497E-2</v>
      </c>
      <c r="O5" s="40">
        <f t="shared" ref="O5:O15" si="5">D6-D5</f>
        <v>-6.0000000000000497E-2</v>
      </c>
      <c r="P5" s="40">
        <f t="shared" ref="P5:P15" si="6">E6-E5</f>
        <v>7.0000000000000284E-2</v>
      </c>
      <c r="Q5" s="40">
        <f t="shared" ref="Q5:Q15" si="7">F6-F5</f>
        <v>4.0000000000000036E-2</v>
      </c>
      <c r="R5" s="91">
        <f t="shared" ref="R5:R15" si="8">G6-G5</f>
        <v>0.12999999999999989</v>
      </c>
      <c r="S5" s="40">
        <f t="shared" ref="S5:S15" si="9">H6-H5</f>
        <v>8.9999999999999858E-2</v>
      </c>
      <c r="T5" s="40">
        <f t="shared" ref="T5:T15" si="10">I6-I5</f>
        <v>-5.9999999999999609E-2</v>
      </c>
      <c r="U5" s="40">
        <f t="shared" ref="U5:U15" si="11">J6-J5</f>
        <v>1.9999999999999574E-2</v>
      </c>
      <c r="V5" s="40">
        <f t="shared" ref="V5:V15" si="12">K6-K5</f>
        <v>5.0000000000000711E-2</v>
      </c>
    </row>
    <row r="6" spans="1:22" s="37" customFormat="1" x14ac:dyDescent="0.25">
      <c r="A6" s="38">
        <v>2005</v>
      </c>
      <c r="B6" s="39">
        <v>6.21</v>
      </c>
      <c r="C6" s="39">
        <v>6.03</v>
      </c>
      <c r="D6" s="39">
        <v>5.77</v>
      </c>
      <c r="E6" s="39">
        <v>6.2</v>
      </c>
      <c r="F6" s="39">
        <v>6.12</v>
      </c>
      <c r="G6" s="135">
        <v>6.09</v>
      </c>
      <c r="H6" s="39">
        <v>5.93</v>
      </c>
      <c r="I6" s="39">
        <v>5.61</v>
      </c>
      <c r="J6" s="39">
        <v>6.01</v>
      </c>
      <c r="K6" s="39">
        <v>5.98</v>
      </c>
      <c r="L6" s="138" t="s">
        <v>136</v>
      </c>
      <c r="M6" s="40">
        <f t="shared" si="3"/>
        <v>-9.9999999999999645E-2</v>
      </c>
      <c r="N6" s="40">
        <f t="shared" si="4"/>
        <v>9.9999999999997868E-3</v>
      </c>
      <c r="O6" s="40">
        <f t="shared" si="5"/>
        <v>-3.9999999999999147E-2</v>
      </c>
      <c r="P6" s="40">
        <f t="shared" si="6"/>
        <v>-8.9999999999999858E-2</v>
      </c>
      <c r="Q6" s="40">
        <f t="shared" si="7"/>
        <v>-6.0000000000000497E-2</v>
      </c>
      <c r="R6" s="140">
        <f t="shared" si="8"/>
        <v>-0.10999999999999943</v>
      </c>
      <c r="S6" s="40">
        <f t="shared" si="9"/>
        <v>-2.9999999999999361E-2</v>
      </c>
      <c r="T6" s="40">
        <f t="shared" si="10"/>
        <v>-6.0000000000000497E-2</v>
      </c>
      <c r="U6" s="40">
        <f t="shared" si="11"/>
        <v>-0.12000000000000011</v>
      </c>
      <c r="V6" s="40">
        <f t="shared" si="12"/>
        <v>-9.0000000000000746E-2</v>
      </c>
    </row>
    <row r="7" spans="1:22" s="37" customFormat="1" x14ac:dyDescent="0.25">
      <c r="A7" s="38">
        <v>2006</v>
      </c>
      <c r="B7" s="39">
        <v>6.11</v>
      </c>
      <c r="C7" s="39">
        <v>6.04</v>
      </c>
      <c r="D7" s="39">
        <v>5.73</v>
      </c>
      <c r="E7" s="39">
        <v>6.11</v>
      </c>
      <c r="F7" s="39">
        <v>6.06</v>
      </c>
      <c r="G7" s="135">
        <v>5.98</v>
      </c>
      <c r="H7" s="39">
        <v>5.9</v>
      </c>
      <c r="I7" s="39">
        <v>5.55</v>
      </c>
      <c r="J7" s="39">
        <v>5.89</v>
      </c>
      <c r="K7" s="39">
        <v>5.89</v>
      </c>
      <c r="L7" s="138" t="s">
        <v>137</v>
      </c>
      <c r="M7" s="40">
        <f t="shared" si="3"/>
        <v>-8.0000000000000071E-2</v>
      </c>
      <c r="N7" s="40">
        <f t="shared" si="4"/>
        <v>-4.9999999999999822E-2</v>
      </c>
      <c r="O7" s="40">
        <f t="shared" si="5"/>
        <v>-0.17000000000000082</v>
      </c>
      <c r="P7" s="40">
        <f t="shared" si="6"/>
        <v>-0.19000000000000039</v>
      </c>
      <c r="Q7" s="55">
        <f t="shared" si="7"/>
        <v>-0.11999999999999922</v>
      </c>
      <c r="R7" s="91">
        <f t="shared" si="8"/>
        <v>-0.14000000000000057</v>
      </c>
      <c r="S7" s="40">
        <f t="shared" si="9"/>
        <v>-0.13000000000000078</v>
      </c>
      <c r="T7" s="40">
        <f t="shared" si="10"/>
        <v>-0.16999999999999993</v>
      </c>
      <c r="U7" s="40">
        <f t="shared" si="11"/>
        <v>-0.1899999999999995</v>
      </c>
      <c r="V7" s="40">
        <f t="shared" si="12"/>
        <v>-0.14999999999999947</v>
      </c>
    </row>
    <row r="8" spans="1:22" s="37" customFormat="1" x14ac:dyDescent="0.25">
      <c r="A8" s="38">
        <v>2007</v>
      </c>
      <c r="B8" s="39">
        <v>6.03</v>
      </c>
      <c r="C8" s="39">
        <v>5.99</v>
      </c>
      <c r="D8" s="39">
        <v>5.56</v>
      </c>
      <c r="E8" s="39">
        <v>5.92</v>
      </c>
      <c r="F8" s="39">
        <v>5.94</v>
      </c>
      <c r="G8" s="135">
        <v>5.84</v>
      </c>
      <c r="H8" s="39">
        <v>5.77</v>
      </c>
      <c r="I8" s="39">
        <v>5.38</v>
      </c>
      <c r="J8" s="39">
        <v>5.7</v>
      </c>
      <c r="K8" s="39">
        <v>5.74</v>
      </c>
      <c r="L8" s="138" t="s">
        <v>138</v>
      </c>
      <c r="M8" s="40">
        <f t="shared" si="3"/>
        <v>-2.0000000000000462E-2</v>
      </c>
      <c r="N8" s="40">
        <f t="shared" si="4"/>
        <v>-7.0000000000000284E-2</v>
      </c>
      <c r="O8" s="40">
        <f t="shared" si="5"/>
        <v>-2.9999999999999361E-2</v>
      </c>
      <c r="P8" s="40">
        <f t="shared" si="6"/>
        <v>-4.9999999999999822E-2</v>
      </c>
      <c r="Q8" s="40">
        <f t="shared" si="7"/>
        <v>-5.0000000000000711E-2</v>
      </c>
      <c r="R8" s="91">
        <f t="shared" si="8"/>
        <v>-9.9999999999997868E-3</v>
      </c>
      <c r="S8" s="40">
        <f t="shared" si="9"/>
        <v>-7.9999999999999183E-2</v>
      </c>
      <c r="T8" s="40">
        <f t="shared" si="10"/>
        <v>-9.9999999999997868E-3</v>
      </c>
      <c r="U8" s="40">
        <f t="shared" si="11"/>
        <v>-9.9999999999997868E-3</v>
      </c>
      <c r="V8" s="40">
        <f t="shared" si="12"/>
        <v>-3.0000000000000249E-2</v>
      </c>
    </row>
    <row r="9" spans="1:22" s="37" customFormat="1" x14ac:dyDescent="0.25">
      <c r="A9" s="38">
        <v>2008</v>
      </c>
      <c r="B9" s="39">
        <v>6.01</v>
      </c>
      <c r="C9" s="39">
        <v>5.92</v>
      </c>
      <c r="D9" s="39">
        <v>5.53</v>
      </c>
      <c r="E9" s="39">
        <v>5.87</v>
      </c>
      <c r="F9" s="39">
        <v>5.89</v>
      </c>
      <c r="G9" s="135">
        <v>5.83</v>
      </c>
      <c r="H9" s="39">
        <v>5.69</v>
      </c>
      <c r="I9" s="39">
        <v>5.37</v>
      </c>
      <c r="J9" s="39">
        <v>5.69</v>
      </c>
      <c r="K9" s="39">
        <v>5.71</v>
      </c>
      <c r="L9" s="138" t="s">
        <v>139</v>
      </c>
      <c r="M9" s="40">
        <f t="shared" si="3"/>
        <v>2.0000000000000462E-2</v>
      </c>
      <c r="N9" s="40">
        <f t="shared" si="4"/>
        <v>0</v>
      </c>
      <c r="O9" s="40">
        <f t="shared" si="5"/>
        <v>-2.0000000000000462E-2</v>
      </c>
      <c r="P9" s="40">
        <f t="shared" si="6"/>
        <v>-4.9999999999999822E-2</v>
      </c>
      <c r="Q9" s="40">
        <f t="shared" si="7"/>
        <v>-9.9999999999997868E-3</v>
      </c>
      <c r="R9" s="91">
        <f t="shared" si="8"/>
        <v>9.9999999999997868E-3</v>
      </c>
      <c r="S9" s="40">
        <f t="shared" si="9"/>
        <v>1.9999999999999574E-2</v>
      </c>
      <c r="T9" s="40">
        <f t="shared" si="10"/>
        <v>-3.0000000000000249E-2</v>
      </c>
      <c r="U9" s="40">
        <f t="shared" si="11"/>
        <v>-4.0000000000000036E-2</v>
      </c>
      <c r="V9" s="40">
        <f t="shared" si="12"/>
        <v>-9.9999999999997868E-3</v>
      </c>
    </row>
    <row r="10" spans="1:22" s="37" customFormat="1" x14ac:dyDescent="0.25">
      <c r="A10" s="22">
        <v>2009</v>
      </c>
      <c r="B10" s="1">
        <v>6.03</v>
      </c>
      <c r="C10" s="1">
        <v>5.92</v>
      </c>
      <c r="D10" s="1">
        <v>5.51</v>
      </c>
      <c r="E10" s="1">
        <v>5.82</v>
      </c>
      <c r="F10" s="1">
        <v>5.88</v>
      </c>
      <c r="G10" s="79">
        <v>5.84</v>
      </c>
      <c r="H10" s="41">
        <v>5.71</v>
      </c>
      <c r="I10" s="41">
        <v>5.34</v>
      </c>
      <c r="J10" s="41">
        <v>5.65</v>
      </c>
      <c r="K10" s="41">
        <v>5.7</v>
      </c>
      <c r="L10" s="138" t="s">
        <v>53</v>
      </c>
      <c r="M10" s="40">
        <f t="shared" si="3"/>
        <v>6.9999999999999396E-2</v>
      </c>
      <c r="N10" s="40">
        <f t="shared" si="4"/>
        <v>0.17999999999999972</v>
      </c>
      <c r="O10" s="40">
        <f t="shared" si="5"/>
        <v>8.9999999999999858E-2</v>
      </c>
      <c r="P10" s="40">
        <f t="shared" si="6"/>
        <v>8.0000000000000071E-2</v>
      </c>
      <c r="Q10" s="40">
        <f t="shared" si="7"/>
        <v>0.12000000000000011</v>
      </c>
      <c r="R10" s="91">
        <f t="shared" si="8"/>
        <v>6.0000000000000497E-2</v>
      </c>
      <c r="S10" s="40">
        <f t="shared" si="9"/>
        <v>0.19000000000000039</v>
      </c>
      <c r="T10" s="40">
        <f t="shared" si="10"/>
        <v>6.0000000000000497E-2</v>
      </c>
      <c r="U10" s="40">
        <f t="shared" si="11"/>
        <v>0.14999999999999947</v>
      </c>
      <c r="V10" s="40">
        <f t="shared" si="12"/>
        <v>9.9999999999999645E-2</v>
      </c>
    </row>
    <row r="11" spans="1:22" s="37" customFormat="1" x14ac:dyDescent="0.25">
      <c r="A11" s="22">
        <v>2010</v>
      </c>
      <c r="B11" s="1">
        <v>6.1</v>
      </c>
      <c r="C11" s="1">
        <v>6.1</v>
      </c>
      <c r="D11" s="1">
        <v>5.6</v>
      </c>
      <c r="E11" s="1">
        <v>5.9</v>
      </c>
      <c r="F11" s="1">
        <v>6</v>
      </c>
      <c r="G11" s="79">
        <v>5.9</v>
      </c>
      <c r="H11" s="41">
        <v>5.9</v>
      </c>
      <c r="I11" s="41">
        <v>5.4</v>
      </c>
      <c r="J11" s="41">
        <v>5.8</v>
      </c>
      <c r="K11" s="41">
        <v>5.8</v>
      </c>
      <c r="L11" s="138" t="s">
        <v>140</v>
      </c>
      <c r="M11" s="40">
        <f t="shared" si="3"/>
        <v>0</v>
      </c>
      <c r="N11" s="40">
        <f t="shared" si="4"/>
        <v>0</v>
      </c>
      <c r="O11" s="40">
        <f t="shared" si="5"/>
        <v>0</v>
      </c>
      <c r="P11" s="40">
        <f t="shared" si="6"/>
        <v>0</v>
      </c>
      <c r="Q11" s="40">
        <f t="shared" si="7"/>
        <v>0</v>
      </c>
      <c r="R11" s="91">
        <f t="shared" si="8"/>
        <v>0</v>
      </c>
      <c r="S11" s="57">
        <f t="shared" si="9"/>
        <v>-0.10000000000000053</v>
      </c>
      <c r="T11" s="40">
        <f t="shared" si="10"/>
        <v>0</v>
      </c>
      <c r="U11" s="40">
        <f t="shared" si="11"/>
        <v>-9.9999999999999645E-2</v>
      </c>
      <c r="V11" s="40">
        <f t="shared" si="12"/>
        <v>0</v>
      </c>
    </row>
    <row r="12" spans="1:22" s="37" customFormat="1" x14ac:dyDescent="0.25">
      <c r="A12" s="22">
        <v>2011</v>
      </c>
      <c r="B12" s="42">
        <v>6.1</v>
      </c>
      <c r="C12" s="42">
        <v>6.1</v>
      </c>
      <c r="D12" s="42">
        <v>5.6</v>
      </c>
      <c r="E12" s="42">
        <v>5.9</v>
      </c>
      <c r="F12" s="42">
        <v>6</v>
      </c>
      <c r="G12" s="79">
        <v>5.9</v>
      </c>
      <c r="H12" s="41">
        <v>5.8</v>
      </c>
      <c r="I12" s="41">
        <v>5.4</v>
      </c>
      <c r="J12" s="41">
        <v>5.7</v>
      </c>
      <c r="K12" s="41">
        <v>5.8</v>
      </c>
      <c r="L12" s="138" t="s">
        <v>50</v>
      </c>
      <c r="M12" s="40">
        <f t="shared" si="3"/>
        <v>0</v>
      </c>
      <c r="N12" s="40">
        <f t="shared" si="4"/>
        <v>0</v>
      </c>
      <c r="O12" s="40">
        <f t="shared" si="5"/>
        <v>0</v>
      </c>
      <c r="P12" s="40">
        <f t="shared" si="6"/>
        <v>0</v>
      </c>
      <c r="Q12" s="40">
        <f t="shared" si="7"/>
        <v>0</v>
      </c>
      <c r="R12" s="141">
        <f t="shared" si="8"/>
        <v>-0.10000000000000053</v>
      </c>
      <c r="S12" s="40">
        <f t="shared" si="9"/>
        <v>0</v>
      </c>
      <c r="T12" s="40">
        <f t="shared" si="10"/>
        <v>0</v>
      </c>
      <c r="U12" s="40">
        <f t="shared" si="11"/>
        <v>9.9999999999999645E-2</v>
      </c>
      <c r="V12" s="40">
        <f t="shared" si="12"/>
        <v>0</v>
      </c>
    </row>
    <row r="13" spans="1:22" s="37" customFormat="1" x14ac:dyDescent="0.25">
      <c r="A13" s="22">
        <v>2012</v>
      </c>
      <c r="B13" s="42">
        <v>6.1</v>
      </c>
      <c r="C13" s="42">
        <v>6.1</v>
      </c>
      <c r="D13" s="42">
        <v>5.6</v>
      </c>
      <c r="E13" s="42">
        <v>5.9</v>
      </c>
      <c r="F13" s="42">
        <v>6</v>
      </c>
      <c r="G13" s="79">
        <v>5.8</v>
      </c>
      <c r="H13" s="41">
        <v>5.8</v>
      </c>
      <c r="I13" s="41">
        <v>5.4</v>
      </c>
      <c r="J13" s="41">
        <v>5.8</v>
      </c>
      <c r="K13" s="41">
        <v>5.8</v>
      </c>
      <c r="L13" s="138" t="s">
        <v>51</v>
      </c>
      <c r="M13" s="40">
        <f t="shared" si="3"/>
        <v>0</v>
      </c>
      <c r="N13" s="40">
        <f t="shared" si="4"/>
        <v>0</v>
      </c>
      <c r="O13" s="40">
        <f t="shared" si="5"/>
        <v>0</v>
      </c>
      <c r="P13" s="40">
        <f t="shared" si="6"/>
        <v>0</v>
      </c>
      <c r="Q13" s="40">
        <f t="shared" si="7"/>
        <v>0</v>
      </c>
      <c r="R13" s="142">
        <f t="shared" si="8"/>
        <v>0.10000000000000053</v>
      </c>
      <c r="S13" s="40">
        <f t="shared" si="9"/>
        <v>0</v>
      </c>
      <c r="T13" s="40">
        <f t="shared" si="10"/>
        <v>0</v>
      </c>
      <c r="U13" s="40">
        <f t="shared" si="11"/>
        <v>0</v>
      </c>
      <c r="V13" s="40">
        <f t="shared" si="12"/>
        <v>0</v>
      </c>
    </row>
    <row r="14" spans="1:22" s="37" customFormat="1" x14ac:dyDescent="0.25">
      <c r="A14" s="22">
        <v>2013</v>
      </c>
      <c r="B14" s="42">
        <v>6.1</v>
      </c>
      <c r="C14" s="42">
        <v>6.1</v>
      </c>
      <c r="D14" s="42">
        <v>5.6</v>
      </c>
      <c r="E14" s="42">
        <v>5.9</v>
      </c>
      <c r="F14" s="42">
        <v>6</v>
      </c>
      <c r="G14" s="79">
        <v>5.9</v>
      </c>
      <c r="H14" s="41">
        <v>5.8</v>
      </c>
      <c r="I14" s="41">
        <v>5.4</v>
      </c>
      <c r="J14" s="41">
        <v>5.8</v>
      </c>
      <c r="K14" s="41">
        <v>5.8</v>
      </c>
      <c r="L14" s="138" t="s">
        <v>52</v>
      </c>
      <c r="M14" s="40">
        <f t="shared" si="3"/>
        <v>0</v>
      </c>
      <c r="N14" s="40">
        <f t="shared" si="4"/>
        <v>0</v>
      </c>
      <c r="O14" s="40">
        <f t="shared" si="5"/>
        <v>0</v>
      </c>
      <c r="P14" s="40">
        <f t="shared" si="6"/>
        <v>0</v>
      </c>
      <c r="Q14" s="40">
        <f t="shared" si="7"/>
        <v>0</v>
      </c>
      <c r="R14" s="91">
        <f t="shared" si="8"/>
        <v>0</v>
      </c>
      <c r="S14" s="40">
        <f t="shared" si="9"/>
        <v>0.20000000000000018</v>
      </c>
      <c r="T14" s="40">
        <f t="shared" si="10"/>
        <v>0</v>
      </c>
      <c r="U14" s="40">
        <f t="shared" si="11"/>
        <v>0</v>
      </c>
      <c r="V14" s="40">
        <f t="shared" si="12"/>
        <v>0</v>
      </c>
    </row>
    <row r="15" spans="1:22" s="37" customFormat="1" x14ac:dyDescent="0.25">
      <c r="A15" s="22">
        <v>2014</v>
      </c>
      <c r="B15" s="42">
        <v>6.1</v>
      </c>
      <c r="C15" s="42">
        <v>6.1</v>
      </c>
      <c r="D15" s="42">
        <v>5.6</v>
      </c>
      <c r="E15" s="42">
        <v>5.9</v>
      </c>
      <c r="F15" s="42">
        <v>6</v>
      </c>
      <c r="G15" s="79">
        <v>5.9</v>
      </c>
      <c r="H15" s="41">
        <v>6</v>
      </c>
      <c r="I15" s="41">
        <v>5.4</v>
      </c>
      <c r="J15" s="41">
        <v>5.8</v>
      </c>
      <c r="K15" s="41">
        <v>5.8</v>
      </c>
      <c r="L15" s="138" t="s">
        <v>141</v>
      </c>
      <c r="M15" s="40">
        <f>B16-B15</f>
        <v>0</v>
      </c>
      <c r="N15" s="40">
        <f t="shared" si="4"/>
        <v>0</v>
      </c>
      <c r="O15" s="40">
        <f t="shared" si="5"/>
        <v>0</v>
      </c>
      <c r="P15" s="40">
        <f t="shared" si="6"/>
        <v>0</v>
      </c>
      <c r="Q15" s="40">
        <f t="shared" si="7"/>
        <v>0</v>
      </c>
      <c r="R15" s="91">
        <f t="shared" si="8"/>
        <v>0</v>
      </c>
      <c r="S15" s="40">
        <f t="shared" si="9"/>
        <v>0</v>
      </c>
      <c r="T15" s="40">
        <f t="shared" si="10"/>
        <v>0</v>
      </c>
      <c r="U15" s="40">
        <f t="shared" si="11"/>
        <v>0</v>
      </c>
      <c r="V15" s="40">
        <f t="shared" si="12"/>
        <v>0</v>
      </c>
    </row>
    <row r="16" spans="1:22" s="37" customFormat="1" x14ac:dyDescent="0.25">
      <c r="A16" s="22">
        <v>2015</v>
      </c>
      <c r="B16" s="42">
        <v>6.1</v>
      </c>
      <c r="C16" s="42">
        <v>6.1</v>
      </c>
      <c r="D16" s="42">
        <v>5.6</v>
      </c>
      <c r="E16" s="42">
        <v>5.9</v>
      </c>
      <c r="F16" s="42">
        <v>6</v>
      </c>
      <c r="G16" s="101">
        <v>5.9</v>
      </c>
      <c r="H16" s="42">
        <v>6</v>
      </c>
      <c r="I16" s="42">
        <v>5.4</v>
      </c>
      <c r="J16" s="42">
        <v>5.8</v>
      </c>
      <c r="K16" s="42">
        <v>5.8</v>
      </c>
      <c r="L16" s="138" t="s">
        <v>178</v>
      </c>
      <c r="M16" s="40">
        <f>B17-B16</f>
        <v>0.16000000000000014</v>
      </c>
      <c r="N16" s="40">
        <f t="shared" ref="N16" si="13">C17-C16</f>
        <v>8.0000000000000071E-2</v>
      </c>
      <c r="O16" s="40">
        <f t="shared" ref="O16" si="14">D17-D16</f>
        <v>6.0000000000000497E-2</v>
      </c>
      <c r="P16" s="40">
        <f t="shared" ref="P16" si="15">E17-E16</f>
        <v>6.9999999999999396E-2</v>
      </c>
      <c r="Q16" s="40">
        <f t="shared" ref="Q16" si="16">F17-F16</f>
        <v>8.0000000000000071E-2</v>
      </c>
      <c r="R16" s="91">
        <f t="shared" ref="R16" si="17">G17-G16</f>
        <v>0.26999999999999957</v>
      </c>
      <c r="S16" s="40">
        <f t="shared" ref="S16" si="18">H17-H16</f>
        <v>1.9999999999999574E-2</v>
      </c>
      <c r="T16" s="40">
        <f t="shared" ref="T16" si="19">I17-I16</f>
        <v>0.14999999999999947</v>
      </c>
      <c r="U16" s="40">
        <f t="shared" ref="U16" si="20">J17-J16</f>
        <v>8.0000000000000071E-2</v>
      </c>
      <c r="V16" s="40">
        <f t="shared" ref="V16" si="21">K17-K16</f>
        <v>0.16999999999999993</v>
      </c>
    </row>
    <row r="17" spans="1:22" s="37" customFormat="1" x14ac:dyDescent="0.25">
      <c r="A17" s="22">
        <v>2017</v>
      </c>
      <c r="B17" s="42">
        <v>6.26</v>
      </c>
      <c r="C17" s="42">
        <v>6.18</v>
      </c>
      <c r="D17" s="42">
        <v>5.66</v>
      </c>
      <c r="E17" s="42">
        <v>5.97</v>
      </c>
      <c r="F17" s="42">
        <v>6.08</v>
      </c>
      <c r="G17" s="101">
        <v>6.17</v>
      </c>
      <c r="H17" s="42">
        <v>6.02</v>
      </c>
      <c r="I17" s="42">
        <v>5.55</v>
      </c>
      <c r="J17" s="42">
        <v>5.88</v>
      </c>
      <c r="K17" s="42">
        <v>5.97</v>
      </c>
      <c r="L17" s="138" t="s">
        <v>48</v>
      </c>
      <c r="M17" s="40">
        <f>B18-B17</f>
        <v>4.0000000000000036E-2</v>
      </c>
      <c r="N17" s="40">
        <f t="shared" ref="N17:V17" si="22">C18-C17</f>
        <v>2.0000000000000462E-2</v>
      </c>
      <c r="O17" s="40">
        <f t="shared" si="22"/>
        <v>-6.0000000000000497E-2</v>
      </c>
      <c r="P17" s="40">
        <f t="shared" si="22"/>
        <v>3.0000000000000249E-2</v>
      </c>
      <c r="Q17" s="40">
        <f t="shared" si="22"/>
        <v>1.9999999999999574E-2</v>
      </c>
      <c r="R17" s="91">
        <f t="shared" si="22"/>
        <v>3.0000000000000249E-2</v>
      </c>
      <c r="S17" s="40">
        <f t="shared" si="22"/>
        <v>8.0000000000000071E-2</v>
      </c>
      <c r="T17" s="40">
        <f t="shared" si="22"/>
        <v>-4.9999999999999822E-2</v>
      </c>
      <c r="U17" s="40">
        <f t="shared" si="22"/>
        <v>2.0000000000000462E-2</v>
      </c>
      <c r="V17" s="40">
        <f t="shared" si="22"/>
        <v>3.0000000000000249E-2</v>
      </c>
    </row>
    <row r="18" spans="1:22" s="37" customFormat="1" x14ac:dyDescent="0.25">
      <c r="A18" s="22">
        <v>2018</v>
      </c>
      <c r="B18" s="41">
        <v>6.3</v>
      </c>
      <c r="C18" s="41">
        <v>6.2</v>
      </c>
      <c r="D18" s="41">
        <v>5.6</v>
      </c>
      <c r="E18" s="41">
        <v>6</v>
      </c>
      <c r="F18" s="41">
        <v>6.1</v>
      </c>
      <c r="G18" s="79">
        <v>6.2</v>
      </c>
      <c r="H18" s="41">
        <v>6.1</v>
      </c>
      <c r="I18" s="41">
        <v>5.5</v>
      </c>
      <c r="J18" s="41">
        <v>5.9</v>
      </c>
      <c r="K18" s="41">
        <v>6</v>
      </c>
      <c r="L18" s="81" t="s">
        <v>155</v>
      </c>
      <c r="M18" s="43">
        <f t="shared" ref="M18:V18" si="23">B18-B4</f>
        <v>0.3199999999999994</v>
      </c>
      <c r="N18" s="43">
        <f t="shared" si="23"/>
        <v>0.33999999999999986</v>
      </c>
      <c r="O18" s="43">
        <f t="shared" si="23"/>
        <v>-0.20999999999999996</v>
      </c>
      <c r="P18" s="43">
        <f t="shared" si="23"/>
        <v>-8.9999999999999858E-2</v>
      </c>
      <c r="Q18" s="43">
        <f t="shared" si="23"/>
        <v>9.9999999999999645E-2</v>
      </c>
      <c r="R18" s="132">
        <f t="shared" si="23"/>
        <v>0.3100000000000005</v>
      </c>
      <c r="S18" s="43">
        <f t="shared" si="23"/>
        <v>0.29999999999999982</v>
      </c>
      <c r="T18" s="43">
        <f t="shared" si="23"/>
        <v>-0.25999999999999979</v>
      </c>
      <c r="U18" s="43">
        <f t="shared" si="23"/>
        <v>-8.9999999999999858E-2</v>
      </c>
      <c r="V18" s="43">
        <f t="shared" si="23"/>
        <v>8.0000000000000071E-2</v>
      </c>
    </row>
    <row r="19" spans="1:22" ht="15.6" thickBot="1" x14ac:dyDescent="0.3">
      <c r="A19" s="31"/>
      <c r="B19" s="179" t="s">
        <v>47</v>
      </c>
      <c r="C19" s="179"/>
      <c r="D19" s="179"/>
      <c r="E19" s="179"/>
      <c r="F19" s="179"/>
      <c r="G19" s="179"/>
      <c r="H19" s="179"/>
      <c r="I19" s="179"/>
      <c r="J19" s="179"/>
      <c r="K19" s="179"/>
      <c r="L19" s="31"/>
      <c r="M19" s="180" t="s">
        <v>154</v>
      </c>
      <c r="N19" s="180"/>
      <c r="O19" s="180"/>
      <c r="P19" s="180"/>
      <c r="Q19" s="180"/>
      <c r="R19" s="180"/>
      <c r="S19" s="180"/>
      <c r="T19" s="180"/>
      <c r="U19" s="180"/>
      <c r="V19" s="180"/>
    </row>
    <row r="20" spans="1:22" s="37" customFormat="1" x14ac:dyDescent="0.25">
      <c r="A20" s="38">
        <v>2003</v>
      </c>
      <c r="B20" s="39">
        <v>5.89</v>
      </c>
      <c r="C20" s="39">
        <v>5.8</v>
      </c>
      <c r="D20" s="39">
        <v>5.76</v>
      </c>
      <c r="E20" s="39">
        <v>5.99</v>
      </c>
      <c r="F20" s="39">
        <v>5.92</v>
      </c>
      <c r="G20" s="136">
        <v>5.68</v>
      </c>
      <c r="H20" s="39">
        <v>5.68</v>
      </c>
      <c r="I20" s="39">
        <v>5.87</v>
      </c>
      <c r="J20" s="39">
        <v>6.12</v>
      </c>
      <c r="K20" s="39">
        <v>5.9</v>
      </c>
      <c r="L20" s="139" t="s">
        <v>134</v>
      </c>
      <c r="M20" s="40">
        <f>B21-B20</f>
        <v>-4.9999999999999822E-2</v>
      </c>
      <c r="N20" s="40">
        <f t="shared" ref="N20:V20" si="24">C21-C20</f>
        <v>-0.21999999999999975</v>
      </c>
      <c r="O20" s="40">
        <f t="shared" si="24"/>
        <v>0.16000000000000014</v>
      </c>
      <c r="P20" s="40">
        <f t="shared" si="24"/>
        <v>0.12000000000000011</v>
      </c>
      <c r="Q20" s="40">
        <f t="shared" si="24"/>
        <v>9.9999999999997868E-3</v>
      </c>
      <c r="R20" s="143">
        <f t="shared" si="24"/>
        <v>0.16000000000000014</v>
      </c>
      <c r="S20" s="40">
        <f t="shared" si="24"/>
        <v>-4.0000000000000036E-2</v>
      </c>
      <c r="T20" s="40">
        <f t="shared" si="24"/>
        <v>-2.0000000000000462E-2</v>
      </c>
      <c r="U20" s="40">
        <f t="shared" si="24"/>
        <v>9.9999999999997868E-3</v>
      </c>
      <c r="V20" s="40">
        <f t="shared" si="24"/>
        <v>2.9999999999999361E-2</v>
      </c>
    </row>
    <row r="21" spans="1:22" s="37" customFormat="1" x14ac:dyDescent="0.25">
      <c r="A21" s="38">
        <v>2004</v>
      </c>
      <c r="B21" s="39">
        <v>5.84</v>
      </c>
      <c r="C21" s="39">
        <v>5.58</v>
      </c>
      <c r="D21" s="39">
        <v>5.92</v>
      </c>
      <c r="E21" s="39">
        <v>6.11</v>
      </c>
      <c r="F21" s="39">
        <v>5.93</v>
      </c>
      <c r="G21" s="135">
        <v>5.84</v>
      </c>
      <c r="H21" s="39">
        <v>5.64</v>
      </c>
      <c r="I21" s="39">
        <v>5.85</v>
      </c>
      <c r="J21" s="39">
        <v>6.13</v>
      </c>
      <c r="K21" s="39">
        <v>5.93</v>
      </c>
      <c r="L21" s="138" t="s">
        <v>135</v>
      </c>
      <c r="M21" s="40">
        <f t="shared" ref="M21:M33" si="25">B22-B21</f>
        <v>0.15000000000000036</v>
      </c>
      <c r="N21" s="40">
        <f t="shared" ref="N21:N33" si="26">C22-C21</f>
        <v>-9.9999999999997868E-3</v>
      </c>
      <c r="O21" s="40">
        <f t="shared" ref="O21:O33" si="27">D22-D21</f>
        <v>-0.12000000000000011</v>
      </c>
      <c r="P21" s="40">
        <f t="shared" ref="P21:P33" si="28">E22-E21</f>
        <v>4.0000000000000036E-2</v>
      </c>
      <c r="Q21" s="40">
        <f t="shared" ref="Q21:Q33" si="29">F22-F21</f>
        <v>1.0000000000000675E-2</v>
      </c>
      <c r="R21" s="91">
        <f t="shared" ref="R21:R33" si="30">G22-G21</f>
        <v>0.12000000000000011</v>
      </c>
      <c r="S21" s="40">
        <f t="shared" ref="S21:S33" si="31">H22-H21</f>
        <v>-2.9999999999999361E-2</v>
      </c>
      <c r="T21" s="40">
        <f t="shared" ref="T21:T33" si="32">I22-I21</f>
        <v>-0.12999999999999989</v>
      </c>
      <c r="U21" s="40">
        <f t="shared" ref="U21:U33" si="33">J22-J21</f>
        <v>3.0000000000000249E-2</v>
      </c>
      <c r="V21" s="40">
        <f t="shared" ref="V21:V33" si="34">K22-K21</f>
        <v>0</v>
      </c>
    </row>
    <row r="22" spans="1:22" s="37" customFormat="1" x14ac:dyDescent="0.25">
      <c r="A22" s="38">
        <v>2005</v>
      </c>
      <c r="B22" s="39">
        <v>5.99</v>
      </c>
      <c r="C22" s="39">
        <v>5.57</v>
      </c>
      <c r="D22" s="39">
        <v>5.8</v>
      </c>
      <c r="E22" s="39">
        <v>6.15</v>
      </c>
      <c r="F22" s="39">
        <v>5.94</v>
      </c>
      <c r="G22" s="135">
        <v>5.96</v>
      </c>
      <c r="H22" s="39">
        <v>5.61</v>
      </c>
      <c r="I22" s="39">
        <v>5.72</v>
      </c>
      <c r="J22" s="39">
        <v>6.16</v>
      </c>
      <c r="K22" s="39">
        <v>5.93</v>
      </c>
      <c r="L22" s="138" t="s">
        <v>136</v>
      </c>
      <c r="M22" s="40">
        <f t="shared" si="25"/>
        <v>2.9999999999999361E-2</v>
      </c>
      <c r="N22" s="40">
        <f t="shared" si="26"/>
        <v>0.12999999999999989</v>
      </c>
      <c r="O22" s="40">
        <f t="shared" si="27"/>
        <v>3.0000000000000249E-2</v>
      </c>
      <c r="P22" s="40">
        <f t="shared" si="28"/>
        <v>0</v>
      </c>
      <c r="Q22" s="40">
        <f t="shared" si="29"/>
        <v>4.9999999999999822E-2</v>
      </c>
      <c r="R22" s="91">
        <f t="shared" si="30"/>
        <v>0</v>
      </c>
      <c r="S22" s="40">
        <f t="shared" si="31"/>
        <v>4.9999999999999822E-2</v>
      </c>
      <c r="T22" s="40">
        <f t="shared" si="32"/>
        <v>-1.9999999999999574E-2</v>
      </c>
      <c r="U22" s="40">
        <f t="shared" si="33"/>
        <v>-3.0000000000000249E-2</v>
      </c>
      <c r="V22" s="40">
        <f t="shared" si="34"/>
        <v>0</v>
      </c>
    </row>
    <row r="23" spans="1:22" s="37" customFormat="1" x14ac:dyDescent="0.25">
      <c r="A23" s="38">
        <v>2006</v>
      </c>
      <c r="B23" s="39">
        <v>6.02</v>
      </c>
      <c r="C23" s="39">
        <v>5.7</v>
      </c>
      <c r="D23" s="39">
        <v>5.83</v>
      </c>
      <c r="E23" s="39">
        <v>6.15</v>
      </c>
      <c r="F23" s="39">
        <v>5.99</v>
      </c>
      <c r="G23" s="135">
        <v>5.96</v>
      </c>
      <c r="H23" s="39">
        <v>5.66</v>
      </c>
      <c r="I23" s="39">
        <v>5.7</v>
      </c>
      <c r="J23" s="39">
        <v>6.13</v>
      </c>
      <c r="K23" s="39">
        <v>5.93</v>
      </c>
      <c r="L23" s="138" t="s">
        <v>137</v>
      </c>
      <c r="M23" s="40">
        <f t="shared" si="25"/>
        <v>-8.9999999999999858E-2</v>
      </c>
      <c r="N23" s="40">
        <f t="shared" si="26"/>
        <v>-7.0000000000000284E-2</v>
      </c>
      <c r="O23" s="40">
        <f t="shared" si="27"/>
        <v>-0.12000000000000011</v>
      </c>
      <c r="P23" s="57">
        <f t="shared" si="28"/>
        <v>-0.10000000000000053</v>
      </c>
      <c r="Q23" s="57">
        <f t="shared" si="29"/>
        <v>-0.10000000000000053</v>
      </c>
      <c r="R23" s="91">
        <f t="shared" si="30"/>
        <v>-9.9999999999999645E-2</v>
      </c>
      <c r="S23" s="40">
        <f t="shared" si="31"/>
        <v>-8.9999999999999858E-2</v>
      </c>
      <c r="T23" s="40">
        <f t="shared" si="32"/>
        <v>-0.11000000000000032</v>
      </c>
      <c r="U23" s="40">
        <f t="shared" si="33"/>
        <v>-0.12000000000000011</v>
      </c>
      <c r="V23" s="55">
        <f t="shared" si="34"/>
        <v>-0.10999999999999943</v>
      </c>
    </row>
    <row r="24" spans="1:22" s="37" customFormat="1" x14ac:dyDescent="0.25">
      <c r="A24" s="38">
        <v>2007</v>
      </c>
      <c r="B24" s="39">
        <v>5.93</v>
      </c>
      <c r="C24" s="39">
        <v>5.63</v>
      </c>
      <c r="D24" s="39">
        <v>5.71</v>
      </c>
      <c r="E24" s="39">
        <v>6.05</v>
      </c>
      <c r="F24" s="39">
        <v>5.89</v>
      </c>
      <c r="G24" s="135">
        <v>5.86</v>
      </c>
      <c r="H24" s="39">
        <v>5.57</v>
      </c>
      <c r="I24" s="39">
        <v>5.59</v>
      </c>
      <c r="J24" s="39">
        <v>6.01</v>
      </c>
      <c r="K24" s="39">
        <v>5.82</v>
      </c>
      <c r="L24" s="138" t="s">
        <v>138</v>
      </c>
      <c r="M24" s="40">
        <f t="shared" si="25"/>
        <v>0.27000000000000046</v>
      </c>
      <c r="N24" s="40">
        <f t="shared" si="26"/>
        <v>0.16999999999999993</v>
      </c>
      <c r="O24" s="40">
        <f t="shared" si="27"/>
        <v>0.19000000000000039</v>
      </c>
      <c r="P24" s="40">
        <f t="shared" si="28"/>
        <v>0.23000000000000043</v>
      </c>
      <c r="Q24" s="40">
        <f t="shared" si="29"/>
        <v>0.22000000000000064</v>
      </c>
      <c r="R24" s="91">
        <f t="shared" si="30"/>
        <v>0.1899999999999995</v>
      </c>
      <c r="S24" s="40">
        <f t="shared" si="31"/>
        <v>8.9999999999999858E-2</v>
      </c>
      <c r="T24" s="40">
        <f t="shared" si="32"/>
        <v>0.14000000000000057</v>
      </c>
      <c r="U24" s="40">
        <f t="shared" si="33"/>
        <v>0.16000000000000014</v>
      </c>
      <c r="V24" s="40">
        <f t="shared" si="34"/>
        <v>0.14999999999999947</v>
      </c>
    </row>
    <row r="25" spans="1:22" s="37" customFormat="1" x14ac:dyDescent="0.25">
      <c r="A25" s="38">
        <v>2008</v>
      </c>
      <c r="B25" s="39">
        <v>6.2</v>
      </c>
      <c r="C25" s="39">
        <v>5.8</v>
      </c>
      <c r="D25" s="39">
        <v>5.9</v>
      </c>
      <c r="E25" s="39">
        <v>6.28</v>
      </c>
      <c r="F25" s="39">
        <v>6.11</v>
      </c>
      <c r="G25" s="135">
        <v>6.05</v>
      </c>
      <c r="H25" s="39">
        <v>5.66</v>
      </c>
      <c r="I25" s="39">
        <v>5.73</v>
      </c>
      <c r="J25" s="39">
        <v>6.17</v>
      </c>
      <c r="K25" s="39">
        <v>5.97</v>
      </c>
      <c r="L25" s="138" t="s">
        <v>139</v>
      </c>
      <c r="M25" s="40">
        <f t="shared" si="25"/>
        <v>9.9999999999997868E-3</v>
      </c>
      <c r="N25" s="40">
        <f t="shared" si="26"/>
        <v>-1.9999999999999574E-2</v>
      </c>
      <c r="O25" s="40">
        <f t="shared" si="27"/>
        <v>-5.0000000000000711E-2</v>
      </c>
      <c r="P25" s="40">
        <f t="shared" si="28"/>
        <v>-7.0000000000000284E-2</v>
      </c>
      <c r="Q25" s="40">
        <f t="shared" si="29"/>
        <v>-3.0000000000000249E-2</v>
      </c>
      <c r="R25" s="91">
        <f t="shared" si="30"/>
        <v>3.0000000000000249E-2</v>
      </c>
      <c r="S25" s="40">
        <f t="shared" si="31"/>
        <v>-9.9999999999997868E-3</v>
      </c>
      <c r="T25" s="40">
        <f t="shared" si="32"/>
        <v>-4.0000000000000036E-2</v>
      </c>
      <c r="U25" s="40">
        <f t="shared" si="33"/>
        <v>-4.0000000000000036E-2</v>
      </c>
      <c r="V25" s="40">
        <f t="shared" si="34"/>
        <v>-1.9999999999999574E-2</v>
      </c>
    </row>
    <row r="26" spans="1:22" s="37" customFormat="1" x14ac:dyDescent="0.25">
      <c r="A26" s="22">
        <v>2009</v>
      </c>
      <c r="B26" s="1">
        <v>6.21</v>
      </c>
      <c r="C26" s="1">
        <v>5.78</v>
      </c>
      <c r="D26" s="1">
        <v>5.85</v>
      </c>
      <c r="E26" s="1">
        <v>6.21</v>
      </c>
      <c r="F26" s="1">
        <v>6.08</v>
      </c>
      <c r="G26" s="79">
        <v>6.08</v>
      </c>
      <c r="H26" s="41">
        <v>5.65</v>
      </c>
      <c r="I26" s="41">
        <v>5.69</v>
      </c>
      <c r="J26" s="41">
        <v>6.13</v>
      </c>
      <c r="K26" s="41">
        <v>5.95</v>
      </c>
      <c r="L26" s="138" t="s">
        <v>53</v>
      </c>
      <c r="M26" s="40">
        <f t="shared" si="25"/>
        <v>-9.9999999999997868E-3</v>
      </c>
      <c r="N26" s="40">
        <f t="shared" si="26"/>
        <v>1.9999999999999574E-2</v>
      </c>
      <c r="O26" s="40">
        <f t="shared" si="27"/>
        <v>5.0000000000000711E-2</v>
      </c>
      <c r="P26" s="40">
        <f t="shared" si="28"/>
        <v>8.9999999999999858E-2</v>
      </c>
      <c r="Q26" s="40">
        <f t="shared" si="29"/>
        <v>1.9999999999999574E-2</v>
      </c>
      <c r="R26" s="91">
        <f t="shared" si="30"/>
        <v>0.12000000000000011</v>
      </c>
      <c r="S26" s="40">
        <f t="shared" si="31"/>
        <v>0.14999999999999947</v>
      </c>
      <c r="T26" s="54">
        <f t="shared" si="32"/>
        <v>0.10999999999999943</v>
      </c>
      <c r="U26" s="40">
        <f t="shared" si="33"/>
        <v>7.0000000000000284E-2</v>
      </c>
      <c r="V26" s="40">
        <f t="shared" si="34"/>
        <v>0.14999999999999947</v>
      </c>
    </row>
    <row r="27" spans="1:22" s="37" customFormat="1" x14ac:dyDescent="0.25">
      <c r="A27" s="22">
        <v>2010</v>
      </c>
      <c r="B27" s="1">
        <v>6.2</v>
      </c>
      <c r="C27" s="1">
        <v>5.8</v>
      </c>
      <c r="D27" s="1">
        <v>5.9</v>
      </c>
      <c r="E27" s="1">
        <v>6.3</v>
      </c>
      <c r="F27" s="1">
        <v>6.1</v>
      </c>
      <c r="G27" s="79">
        <v>6.2</v>
      </c>
      <c r="H27" s="41">
        <v>5.8</v>
      </c>
      <c r="I27" s="41">
        <v>5.8</v>
      </c>
      <c r="J27" s="41">
        <v>6.2</v>
      </c>
      <c r="K27" s="41">
        <v>6.1</v>
      </c>
      <c r="L27" s="138" t="s">
        <v>140</v>
      </c>
      <c r="M27" s="40">
        <f t="shared" si="25"/>
        <v>0</v>
      </c>
      <c r="N27" s="40">
        <f t="shared" si="26"/>
        <v>-9.9999999999999645E-2</v>
      </c>
      <c r="O27" s="40">
        <f t="shared" si="27"/>
        <v>0</v>
      </c>
      <c r="P27" s="40">
        <f t="shared" si="28"/>
        <v>-9.9999999999999645E-2</v>
      </c>
      <c r="Q27" s="40">
        <f t="shared" si="29"/>
        <v>0</v>
      </c>
      <c r="R27" s="91">
        <f t="shared" si="30"/>
        <v>9.9999999999999645E-2</v>
      </c>
      <c r="S27" s="40">
        <f t="shared" si="31"/>
        <v>-9.9999999999999645E-2</v>
      </c>
      <c r="T27" s="40">
        <f t="shared" si="32"/>
        <v>0</v>
      </c>
      <c r="U27" s="40">
        <f t="shared" si="33"/>
        <v>9.9999999999999645E-2</v>
      </c>
      <c r="V27" s="40">
        <f t="shared" si="34"/>
        <v>0</v>
      </c>
    </row>
    <row r="28" spans="1:22" s="37" customFormat="1" x14ac:dyDescent="0.25">
      <c r="A28" s="22">
        <v>2011</v>
      </c>
      <c r="B28" s="42">
        <v>6.2</v>
      </c>
      <c r="C28" s="42">
        <v>5.7</v>
      </c>
      <c r="D28" s="42">
        <v>5.9</v>
      </c>
      <c r="E28" s="42">
        <v>6.2</v>
      </c>
      <c r="F28" s="42">
        <v>6.1</v>
      </c>
      <c r="G28" s="79">
        <v>6.3</v>
      </c>
      <c r="H28" s="41">
        <v>5.7</v>
      </c>
      <c r="I28" s="41">
        <v>5.8</v>
      </c>
      <c r="J28" s="41">
        <v>6.3</v>
      </c>
      <c r="K28" s="41">
        <v>6.1</v>
      </c>
      <c r="L28" s="138" t="s">
        <v>50</v>
      </c>
      <c r="M28" s="40">
        <f t="shared" si="25"/>
        <v>0</v>
      </c>
      <c r="N28" s="40">
        <f t="shared" si="26"/>
        <v>9.9999999999999645E-2</v>
      </c>
      <c r="O28" s="40">
        <f t="shared" si="27"/>
        <v>0</v>
      </c>
      <c r="P28" s="40">
        <f t="shared" si="28"/>
        <v>9.9999999999999645E-2</v>
      </c>
      <c r="Q28" s="40">
        <f t="shared" si="29"/>
        <v>0</v>
      </c>
      <c r="R28" s="91">
        <f t="shared" si="30"/>
        <v>0</v>
      </c>
      <c r="S28" s="40">
        <f t="shared" si="31"/>
        <v>0.20000000000000018</v>
      </c>
      <c r="T28" s="56">
        <f t="shared" si="32"/>
        <v>0.10000000000000053</v>
      </c>
      <c r="U28" s="40">
        <f t="shared" si="33"/>
        <v>0</v>
      </c>
      <c r="V28" s="56">
        <f t="shared" si="34"/>
        <v>0.10000000000000053</v>
      </c>
    </row>
    <row r="29" spans="1:22" s="37" customFormat="1" x14ac:dyDescent="0.25">
      <c r="A29" s="22">
        <v>2012</v>
      </c>
      <c r="B29" s="42">
        <v>6.2</v>
      </c>
      <c r="C29" s="42">
        <v>5.8</v>
      </c>
      <c r="D29" s="42">
        <v>5.9</v>
      </c>
      <c r="E29" s="42">
        <v>6.3</v>
      </c>
      <c r="F29" s="42">
        <v>6.1</v>
      </c>
      <c r="G29" s="79">
        <v>6.3</v>
      </c>
      <c r="H29" s="41">
        <v>5.9</v>
      </c>
      <c r="I29" s="41">
        <v>5.9</v>
      </c>
      <c r="J29" s="41">
        <v>6.3</v>
      </c>
      <c r="K29" s="41">
        <v>6.2</v>
      </c>
      <c r="L29" s="138" t="s">
        <v>51</v>
      </c>
      <c r="M29" s="40">
        <f t="shared" si="25"/>
        <v>0</v>
      </c>
      <c r="N29" s="40">
        <f t="shared" si="26"/>
        <v>0</v>
      </c>
      <c r="O29" s="40">
        <f t="shared" si="27"/>
        <v>0</v>
      </c>
      <c r="P29" s="40">
        <f t="shared" si="28"/>
        <v>0</v>
      </c>
      <c r="Q29" s="40">
        <f t="shared" si="29"/>
        <v>0</v>
      </c>
      <c r="R29" s="91">
        <f t="shared" si="30"/>
        <v>0</v>
      </c>
      <c r="S29" s="40">
        <f t="shared" si="31"/>
        <v>0</v>
      </c>
      <c r="T29" s="40">
        <f t="shared" si="32"/>
        <v>0</v>
      </c>
      <c r="U29" s="40">
        <f t="shared" si="33"/>
        <v>0</v>
      </c>
      <c r="V29" s="40">
        <f t="shared" si="34"/>
        <v>0</v>
      </c>
    </row>
    <row r="30" spans="1:22" s="37" customFormat="1" x14ac:dyDescent="0.25">
      <c r="A30" s="22">
        <v>2013</v>
      </c>
      <c r="B30" s="42">
        <v>6.2</v>
      </c>
      <c r="C30" s="42">
        <v>5.8</v>
      </c>
      <c r="D30" s="42">
        <v>5.9</v>
      </c>
      <c r="E30" s="42">
        <v>6.3</v>
      </c>
      <c r="F30" s="42">
        <v>6.1</v>
      </c>
      <c r="G30" s="79">
        <v>6.3</v>
      </c>
      <c r="H30" s="41">
        <v>5.9</v>
      </c>
      <c r="I30" s="41">
        <v>5.9</v>
      </c>
      <c r="J30" s="41">
        <v>6.3</v>
      </c>
      <c r="K30" s="41">
        <v>6.2</v>
      </c>
      <c r="L30" s="138" t="s">
        <v>52</v>
      </c>
      <c r="M30" s="40">
        <f t="shared" si="25"/>
        <v>-0.29999999999999982</v>
      </c>
      <c r="N30" s="40">
        <f t="shared" si="26"/>
        <v>0.5</v>
      </c>
      <c r="O30" s="40">
        <f t="shared" si="27"/>
        <v>0</v>
      </c>
      <c r="P30" s="40">
        <f t="shared" si="28"/>
        <v>0</v>
      </c>
      <c r="Q30" s="56">
        <f t="shared" si="29"/>
        <v>0.10000000000000053</v>
      </c>
      <c r="R30" s="91">
        <f t="shared" si="30"/>
        <v>-0.29999999999999982</v>
      </c>
      <c r="S30" s="40">
        <f t="shared" si="31"/>
        <v>0.39999999999999947</v>
      </c>
      <c r="T30" s="40">
        <f t="shared" si="32"/>
        <v>0</v>
      </c>
      <c r="U30" s="40">
        <f t="shared" si="33"/>
        <v>0</v>
      </c>
      <c r="V30" s="40">
        <f t="shared" si="34"/>
        <v>0</v>
      </c>
    </row>
    <row r="31" spans="1:22" s="37" customFormat="1" x14ac:dyDescent="0.25">
      <c r="A31" s="22">
        <v>2014</v>
      </c>
      <c r="B31" s="42">
        <v>5.9</v>
      </c>
      <c r="C31" s="42">
        <v>6.3</v>
      </c>
      <c r="D31" s="42">
        <v>5.9</v>
      </c>
      <c r="E31" s="42">
        <v>6.3</v>
      </c>
      <c r="F31" s="42">
        <v>6.2</v>
      </c>
      <c r="G31" s="79">
        <v>6</v>
      </c>
      <c r="H31" s="41">
        <v>6.3</v>
      </c>
      <c r="I31" s="41">
        <v>5.9</v>
      </c>
      <c r="J31" s="41">
        <v>6.3</v>
      </c>
      <c r="K31" s="41">
        <v>6.2</v>
      </c>
      <c r="L31" s="138" t="s">
        <v>141</v>
      </c>
      <c r="M31" s="40">
        <f t="shared" si="25"/>
        <v>9.9999999999999645E-2</v>
      </c>
      <c r="N31" s="40">
        <f t="shared" si="26"/>
        <v>0</v>
      </c>
      <c r="O31" s="40">
        <f t="shared" si="27"/>
        <v>9.9999999999999645E-2</v>
      </c>
      <c r="P31" s="40">
        <f t="shared" si="28"/>
        <v>0</v>
      </c>
      <c r="Q31" s="40">
        <f t="shared" si="29"/>
        <v>0</v>
      </c>
      <c r="R31" s="91">
        <f t="shared" si="30"/>
        <v>0</v>
      </c>
      <c r="S31" s="40">
        <f t="shared" si="31"/>
        <v>0.10000000000000053</v>
      </c>
      <c r="T31" s="40">
        <f t="shared" si="32"/>
        <v>0</v>
      </c>
      <c r="U31" s="40">
        <f t="shared" si="33"/>
        <v>0</v>
      </c>
      <c r="V31" s="40">
        <f t="shared" si="34"/>
        <v>0</v>
      </c>
    </row>
    <row r="32" spans="1:22" s="37" customFormat="1" x14ac:dyDescent="0.25">
      <c r="A32" s="22">
        <v>2015</v>
      </c>
      <c r="B32" s="42">
        <v>6</v>
      </c>
      <c r="C32" s="42">
        <v>6.3</v>
      </c>
      <c r="D32" s="42">
        <v>6</v>
      </c>
      <c r="E32" s="42">
        <v>6.3</v>
      </c>
      <c r="F32" s="42">
        <v>6.2</v>
      </c>
      <c r="G32" s="101">
        <v>6</v>
      </c>
      <c r="H32" s="42">
        <v>6.4</v>
      </c>
      <c r="I32" s="42">
        <v>5.9</v>
      </c>
      <c r="J32" s="42">
        <v>6.3</v>
      </c>
      <c r="K32" s="42">
        <v>6.2</v>
      </c>
      <c r="L32" s="138" t="s">
        <v>178</v>
      </c>
      <c r="M32" s="40">
        <f t="shared" ref="M32" si="35">B33-B32</f>
        <v>0.66000000000000014</v>
      </c>
      <c r="N32" s="40">
        <f t="shared" ref="N32" si="36">C33-C32</f>
        <v>-3.0000000000000249E-2</v>
      </c>
      <c r="O32" s="40">
        <f t="shared" ref="O32" si="37">D33-D32</f>
        <v>0.15000000000000036</v>
      </c>
      <c r="P32" s="40">
        <f t="shared" ref="P32" si="38">E33-E32</f>
        <v>0.32000000000000028</v>
      </c>
      <c r="Q32" s="40">
        <f t="shared" ref="Q32" si="39">F33-F32</f>
        <v>0.29000000000000004</v>
      </c>
      <c r="R32" s="91">
        <f t="shared" ref="R32" si="40">G33-G32</f>
        <v>0.62000000000000011</v>
      </c>
      <c r="S32" s="40">
        <f t="shared" ref="S32" si="41">H33-H32</f>
        <v>-0.15000000000000036</v>
      </c>
      <c r="T32" s="40">
        <f t="shared" ref="T32" si="42">I33-I32</f>
        <v>0.14999999999999947</v>
      </c>
      <c r="U32" s="40">
        <f t="shared" ref="U32" si="43">J33-J32</f>
        <v>0.27000000000000046</v>
      </c>
      <c r="V32" s="40">
        <f t="shared" ref="V32" si="44">K33-K32</f>
        <v>0.24000000000000021</v>
      </c>
    </row>
    <row r="33" spans="1:22" s="37" customFormat="1" x14ac:dyDescent="0.25">
      <c r="A33" s="22">
        <v>2017</v>
      </c>
      <c r="B33" s="42">
        <v>6.66</v>
      </c>
      <c r="C33" s="42">
        <v>6.27</v>
      </c>
      <c r="D33" s="42">
        <v>6.15</v>
      </c>
      <c r="E33" s="42">
        <v>6.62</v>
      </c>
      <c r="F33" s="42">
        <v>6.49</v>
      </c>
      <c r="G33" s="101">
        <v>6.62</v>
      </c>
      <c r="H33" s="42">
        <v>6.25</v>
      </c>
      <c r="I33" s="42">
        <v>6.05</v>
      </c>
      <c r="J33" s="42">
        <v>6.57</v>
      </c>
      <c r="K33" s="42">
        <v>6.44</v>
      </c>
      <c r="L33" s="138" t="s">
        <v>48</v>
      </c>
      <c r="M33" s="40">
        <f t="shared" si="25"/>
        <v>-0.36000000000000032</v>
      </c>
      <c r="N33" s="40">
        <f t="shared" si="26"/>
        <v>-6.9999999999999396E-2</v>
      </c>
      <c r="O33" s="40">
        <f t="shared" si="27"/>
        <v>-0.55000000000000071</v>
      </c>
      <c r="P33" s="40">
        <f t="shared" si="28"/>
        <v>-0.62000000000000011</v>
      </c>
      <c r="Q33" s="40">
        <f t="shared" si="29"/>
        <v>-0.39000000000000057</v>
      </c>
      <c r="R33" s="91">
        <f t="shared" si="30"/>
        <v>-0.41999999999999993</v>
      </c>
      <c r="S33" s="40">
        <f t="shared" si="31"/>
        <v>-0.15000000000000036</v>
      </c>
      <c r="T33" s="40">
        <f t="shared" si="32"/>
        <v>-0.54999999999999982</v>
      </c>
      <c r="U33" s="40">
        <f t="shared" si="33"/>
        <v>-0.66999999999999993</v>
      </c>
      <c r="V33" s="40">
        <f t="shared" si="34"/>
        <v>-0.44000000000000039</v>
      </c>
    </row>
    <row r="34" spans="1:22" s="37" customFormat="1" x14ac:dyDescent="0.25">
      <c r="A34" s="22">
        <v>2018</v>
      </c>
      <c r="B34" s="41">
        <v>6.3</v>
      </c>
      <c r="C34" s="41">
        <v>6.2</v>
      </c>
      <c r="D34" s="41">
        <v>5.6</v>
      </c>
      <c r="E34" s="41">
        <v>6</v>
      </c>
      <c r="F34" s="41">
        <v>6.1</v>
      </c>
      <c r="G34" s="79">
        <v>6.2</v>
      </c>
      <c r="H34" s="41">
        <v>6.1</v>
      </c>
      <c r="I34" s="41">
        <v>5.5</v>
      </c>
      <c r="J34" s="41">
        <v>5.9</v>
      </c>
      <c r="K34" s="41">
        <v>6</v>
      </c>
      <c r="L34" s="81" t="s">
        <v>155</v>
      </c>
      <c r="M34" s="43">
        <f t="shared" ref="M34:V34" si="45">B34-B20</f>
        <v>0.41000000000000014</v>
      </c>
      <c r="N34" s="43">
        <f t="shared" si="45"/>
        <v>0.40000000000000036</v>
      </c>
      <c r="O34" s="43">
        <f t="shared" si="45"/>
        <v>-0.16000000000000014</v>
      </c>
      <c r="P34" s="43">
        <f t="shared" si="45"/>
        <v>9.9999999999997868E-3</v>
      </c>
      <c r="Q34" s="43">
        <f t="shared" si="45"/>
        <v>0.17999999999999972</v>
      </c>
      <c r="R34" s="132">
        <f t="shared" si="45"/>
        <v>0.52000000000000046</v>
      </c>
      <c r="S34" s="43">
        <f t="shared" si="45"/>
        <v>0.41999999999999993</v>
      </c>
      <c r="T34" s="43">
        <f t="shared" si="45"/>
        <v>-0.37000000000000011</v>
      </c>
      <c r="U34" s="43">
        <f t="shared" si="45"/>
        <v>-0.21999999999999975</v>
      </c>
      <c r="V34" s="43">
        <f t="shared" si="45"/>
        <v>9.9999999999999645E-2</v>
      </c>
    </row>
  </sheetData>
  <mergeCells count="4">
    <mergeCell ref="B1:K1"/>
    <mergeCell ref="M1:V1"/>
    <mergeCell ref="B19:K19"/>
    <mergeCell ref="M19:V19"/>
  </mergeCells>
  <phoneticPr fontId="2" type="noConversion"/>
  <conditionalFormatting sqref="M4:V34">
    <cfRule type="beginsWith" dxfId="95" priority="8" operator="beginsWith" text="Changes">
      <formula>LEFT(M4,LEN("Changes"))="Changes"</formula>
    </cfRule>
    <cfRule type="cellIs" dxfId="94" priority="9" operator="lessThan">
      <formula>-0.51</formula>
    </cfRule>
    <cfRule type="cellIs" dxfId="93" priority="10" operator="between">
      <formula>-0.26</formula>
      <formula>-0.5</formula>
    </cfRule>
    <cfRule type="cellIs" dxfId="92" priority="11" operator="between">
      <formula>-0.11</formula>
      <formula>-0.25</formula>
    </cfRule>
    <cfRule type="cellIs" dxfId="91" priority="12" operator="between">
      <formula>-0.001</formula>
      <formula>-0.1</formula>
    </cfRule>
    <cfRule type="cellIs" dxfId="90" priority="13" operator="greaterThan">
      <formula>0.51</formula>
    </cfRule>
    <cfRule type="cellIs" dxfId="89" priority="14" operator="between">
      <formula>0.26</formula>
      <formula>0.5</formula>
    </cfRule>
    <cfRule type="cellIs" dxfId="88" priority="15" operator="between">
      <formula>0.11</formula>
      <formula>0.25</formula>
    </cfRule>
    <cfRule type="cellIs" dxfId="87" priority="16" operator="between">
      <formula>0.001</formula>
      <formula>0.1</formula>
    </cfRule>
  </conditionalFormatting>
  <conditionalFormatting sqref="B4:K34">
    <cfRule type="cellIs" dxfId="86" priority="2" operator="between">
      <formula>5</formula>
      <formula>5.49</formula>
    </cfRule>
    <cfRule type="cellIs" dxfId="85" priority="3" operator="between">
      <formula>5.5</formula>
      <formula>5.99</formula>
    </cfRule>
    <cfRule type="cellIs" dxfId="84" priority="4" operator="between">
      <formula>6</formula>
      <formula>6.49</formula>
    </cfRule>
    <cfRule type="cellIs" dxfId="83" priority="5" operator="between">
      <formula>6.5</formula>
      <formula>6.99</formula>
    </cfRule>
    <cfRule type="cellIs" dxfId="82" priority="6" operator="between">
      <formula>7</formula>
      <formula>7.49</formula>
    </cfRule>
    <cfRule type="cellIs" dxfId="81" priority="7" operator="greaterThanOrEqual">
      <formula>7.5</formula>
    </cfRule>
  </conditionalFormatting>
  <conditionalFormatting sqref="B19:K19">
    <cfRule type="beginsWith" dxfId="80" priority="1" operator="beginsWith" text="Mean">
      <formula>LEFT(B19,LEN("Mean"))="Mean"</formula>
    </cfRule>
  </conditionalFormatting>
  <pageMargins left="0.7" right="0.7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55DD3-ED0F-4CA9-81F1-08611EF6C1EE}">
  <dimension ref="A1:BX110"/>
  <sheetViews>
    <sheetView tabSelected="1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N26" sqref="BN26"/>
    </sheetView>
  </sheetViews>
  <sheetFormatPr defaultRowHeight="15" x14ac:dyDescent="0.25"/>
  <cols>
    <col min="1" max="1" width="21.90625" style="7" customWidth="1"/>
    <col min="2" max="2" width="4.6328125" style="71" hidden="1" customWidth="1"/>
    <col min="3" max="5" width="4.6328125" style="7" hidden="1" customWidth="1"/>
    <col min="6" max="6" width="4.6328125" style="7" customWidth="1"/>
    <col min="7" max="7" width="4.6328125" style="71" hidden="1" customWidth="1"/>
    <col min="8" max="10" width="4.6328125" style="7" hidden="1" customWidth="1"/>
    <col min="11" max="11" width="4.6328125" style="7" customWidth="1"/>
    <col min="12" max="12" width="4.6328125" style="71" hidden="1" customWidth="1"/>
    <col min="13" max="15" width="4.6328125" style="7" hidden="1" customWidth="1"/>
    <col min="16" max="16" width="4.6328125" style="7" customWidth="1"/>
    <col min="17" max="17" width="4.6328125" style="71" hidden="1" customWidth="1"/>
    <col min="18" max="20" width="4.6328125" style="7" hidden="1" customWidth="1"/>
    <col min="21" max="21" width="4.6328125" style="7" customWidth="1"/>
    <col min="22" max="22" width="4.6328125" style="71" hidden="1" customWidth="1"/>
    <col min="23" max="25" width="4.6328125" style="7" hidden="1" customWidth="1"/>
    <col min="26" max="26" width="4.6328125" style="7" customWidth="1"/>
    <col min="27" max="27" width="4.6328125" style="71" hidden="1" customWidth="1"/>
    <col min="28" max="30" width="4.6328125" style="7" hidden="1" customWidth="1"/>
    <col min="31" max="31" width="4.6328125" style="7" customWidth="1"/>
    <col min="32" max="32" width="4.6328125" style="71" hidden="1" customWidth="1"/>
    <col min="33" max="35" width="4.6328125" style="7" hidden="1" customWidth="1"/>
    <col min="36" max="36" width="4.6328125" style="7" customWidth="1"/>
    <col min="37" max="37" width="4.6328125" style="71" hidden="1" customWidth="1"/>
    <col min="38" max="40" width="4.6328125" style="7" hidden="1" customWidth="1"/>
    <col min="41" max="41" width="4.6328125" style="7" customWidth="1"/>
    <col min="42" max="42" width="4.6328125" style="71" hidden="1" customWidth="1"/>
    <col min="43" max="45" width="4.6328125" style="7" hidden="1" customWidth="1"/>
    <col min="46" max="46" width="4.6328125" style="7" customWidth="1"/>
    <col min="47" max="47" width="4.6328125" style="71" hidden="1" customWidth="1"/>
    <col min="48" max="50" width="4.6328125" style="7" hidden="1" customWidth="1"/>
    <col min="51" max="51" width="4.6328125" style="7" customWidth="1"/>
    <col min="52" max="52" width="4.6328125" style="71" hidden="1" customWidth="1"/>
    <col min="53" max="55" width="4.6328125" style="7" hidden="1" customWidth="1"/>
    <col min="56" max="56" width="4.6328125" style="7" customWidth="1"/>
    <col min="57" max="57" width="4.6328125" style="71" hidden="1" customWidth="1"/>
    <col min="58" max="60" width="4.6328125" style="7" hidden="1" customWidth="1"/>
    <col min="61" max="61" width="4.6328125" style="7" customWidth="1"/>
    <col min="62" max="62" width="4.6328125" style="71" hidden="1" customWidth="1"/>
    <col min="63" max="65" width="4.6328125" style="7" hidden="1" customWidth="1"/>
    <col min="66" max="66" width="4.6328125" style="7" customWidth="1"/>
    <col min="67" max="67" width="4.6328125" style="84" hidden="1" customWidth="1"/>
    <col min="68" max="70" width="4.6328125" style="6" hidden="1" customWidth="1"/>
    <col min="71" max="71" width="4.6328125" style="6" customWidth="1"/>
    <col min="72" max="72" width="4.6328125" style="71" hidden="1" customWidth="1"/>
    <col min="73" max="75" width="4.6328125" style="7" hidden="1" customWidth="1"/>
    <col min="76" max="76" width="4.6328125" style="7" customWidth="1"/>
    <col min="77" max="16384" width="8.7265625" style="6"/>
  </cols>
  <sheetData>
    <row r="1" spans="1:76" x14ac:dyDescent="0.25">
      <c r="A1" s="181" t="s">
        <v>6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1"/>
      <c r="AH1" s="181"/>
      <c r="AI1" s="181"/>
      <c r="AJ1" s="181"/>
      <c r="AK1" s="181"/>
      <c r="AL1" s="181"/>
      <c r="AM1" s="181"/>
      <c r="AN1" s="181"/>
      <c r="AO1" s="181"/>
      <c r="AP1" s="181"/>
      <c r="AQ1" s="181"/>
      <c r="AR1" s="181"/>
      <c r="AS1" s="181"/>
      <c r="AT1" s="181"/>
      <c r="AU1" s="181"/>
      <c r="AV1" s="181"/>
      <c r="AW1" s="181"/>
      <c r="AX1" s="181"/>
      <c r="AY1" s="181"/>
      <c r="AZ1" s="181"/>
      <c r="BA1" s="181"/>
      <c r="BB1" s="181"/>
      <c r="BC1" s="181"/>
      <c r="BD1" s="181"/>
      <c r="BE1" s="181"/>
      <c r="BF1" s="181"/>
      <c r="BG1" s="181"/>
      <c r="BH1" s="181"/>
      <c r="BI1" s="181"/>
      <c r="BJ1" s="181"/>
      <c r="BK1" s="181"/>
      <c r="BL1" s="181"/>
      <c r="BM1" s="181"/>
      <c r="BN1" s="181"/>
      <c r="BO1" s="181"/>
      <c r="BP1" s="181"/>
      <c r="BQ1" s="181"/>
      <c r="BR1" s="181"/>
      <c r="BS1" s="181"/>
      <c r="BT1" s="181"/>
      <c r="BU1" s="181"/>
      <c r="BV1" s="181"/>
      <c r="BW1" s="181"/>
      <c r="BX1" s="181"/>
    </row>
    <row r="2" spans="1:76" x14ac:dyDescent="0.25">
      <c r="A2" s="27"/>
      <c r="B2" s="28">
        <v>2003</v>
      </c>
      <c r="C2" s="28"/>
      <c r="D2" s="28"/>
      <c r="E2" s="28"/>
      <c r="F2" s="28">
        <v>2003</v>
      </c>
      <c r="G2" s="28">
        <v>2004</v>
      </c>
      <c r="H2" s="28"/>
      <c r="I2" s="28"/>
      <c r="J2" s="28"/>
      <c r="K2" s="28">
        <v>2004</v>
      </c>
      <c r="L2" s="28">
        <v>2005</v>
      </c>
      <c r="M2" s="28"/>
      <c r="N2" s="28"/>
      <c r="O2" s="28"/>
      <c r="P2" s="28">
        <v>2005</v>
      </c>
      <c r="Q2" s="28">
        <v>2006</v>
      </c>
      <c r="R2" s="28"/>
      <c r="S2" s="28"/>
      <c r="T2" s="28"/>
      <c r="U2" s="28">
        <v>2006</v>
      </c>
      <c r="V2" s="28">
        <v>2007</v>
      </c>
      <c r="W2" s="28"/>
      <c r="X2" s="28"/>
      <c r="Y2" s="28"/>
      <c r="Z2" s="28">
        <v>2007</v>
      </c>
      <c r="AA2" s="28">
        <v>2008</v>
      </c>
      <c r="AB2" s="28"/>
      <c r="AC2" s="28"/>
      <c r="AD2" s="28"/>
      <c r="AE2" s="28">
        <v>2008</v>
      </c>
      <c r="AF2" s="28">
        <v>2009</v>
      </c>
      <c r="AG2" s="28"/>
      <c r="AH2" s="28"/>
      <c r="AI2" s="28"/>
      <c r="AJ2" s="28">
        <v>2009</v>
      </c>
      <c r="AK2" s="28">
        <v>2010</v>
      </c>
      <c r="AL2" s="28"/>
      <c r="AM2" s="28"/>
      <c r="AN2" s="28"/>
      <c r="AO2" s="28">
        <v>2010</v>
      </c>
      <c r="AP2" s="28">
        <v>2011</v>
      </c>
      <c r="AQ2" s="28"/>
      <c r="AR2" s="28"/>
      <c r="AS2" s="28"/>
      <c r="AT2" s="28">
        <v>2011</v>
      </c>
      <c r="AU2" s="28">
        <v>2012</v>
      </c>
      <c r="AV2" s="28"/>
      <c r="AW2" s="28"/>
      <c r="AX2" s="28"/>
      <c r="AY2" s="28">
        <v>2012</v>
      </c>
      <c r="AZ2" s="28">
        <v>2013</v>
      </c>
      <c r="BA2" s="28"/>
      <c r="BB2" s="28"/>
      <c r="BC2" s="28"/>
      <c r="BD2" s="28">
        <v>2013</v>
      </c>
      <c r="BE2" s="28">
        <v>2014</v>
      </c>
      <c r="BF2" s="28"/>
      <c r="BG2" s="28"/>
      <c r="BH2" s="28"/>
      <c r="BI2" s="28">
        <v>2014</v>
      </c>
      <c r="BJ2" s="28">
        <v>2015</v>
      </c>
      <c r="BK2" s="28"/>
      <c r="BL2" s="28"/>
      <c r="BM2" s="28"/>
      <c r="BN2" s="28">
        <v>2015</v>
      </c>
      <c r="BO2" s="28">
        <v>2017</v>
      </c>
      <c r="BP2" s="28"/>
      <c r="BQ2" s="28"/>
      <c r="BR2" s="28"/>
      <c r="BS2" s="28">
        <v>2017</v>
      </c>
      <c r="BT2" s="28">
        <v>2018</v>
      </c>
      <c r="BU2" s="28"/>
      <c r="BV2" s="28"/>
      <c r="BW2" s="28"/>
      <c r="BX2" s="28">
        <v>2018</v>
      </c>
    </row>
    <row r="3" spans="1:76" ht="15.6" thickBot="1" x14ac:dyDescent="0.3">
      <c r="A3" s="34" t="s">
        <v>0</v>
      </c>
      <c r="B3" s="67" t="s">
        <v>1</v>
      </c>
      <c r="C3" s="32" t="s">
        <v>2</v>
      </c>
      <c r="D3" s="32" t="s">
        <v>3</v>
      </c>
      <c r="E3" s="32" t="s">
        <v>4</v>
      </c>
      <c r="F3" s="32" t="s">
        <v>5</v>
      </c>
      <c r="G3" s="67" t="s">
        <v>1</v>
      </c>
      <c r="H3" s="32" t="s">
        <v>2</v>
      </c>
      <c r="I3" s="32" t="s">
        <v>3</v>
      </c>
      <c r="J3" s="32" t="s">
        <v>4</v>
      </c>
      <c r="K3" s="32" t="s">
        <v>5</v>
      </c>
      <c r="L3" s="67" t="s">
        <v>1</v>
      </c>
      <c r="M3" s="32" t="s">
        <v>2</v>
      </c>
      <c r="N3" s="32" t="s">
        <v>3</v>
      </c>
      <c r="O3" s="32" t="s">
        <v>4</v>
      </c>
      <c r="P3" s="32" t="s">
        <v>5</v>
      </c>
      <c r="Q3" s="67" t="s">
        <v>1</v>
      </c>
      <c r="R3" s="32" t="s">
        <v>2</v>
      </c>
      <c r="S3" s="32" t="s">
        <v>3</v>
      </c>
      <c r="T3" s="32" t="s">
        <v>4</v>
      </c>
      <c r="U3" s="32" t="s">
        <v>5</v>
      </c>
      <c r="V3" s="67" t="s">
        <v>1</v>
      </c>
      <c r="W3" s="32" t="s">
        <v>2</v>
      </c>
      <c r="X3" s="32" t="s">
        <v>3</v>
      </c>
      <c r="Y3" s="32" t="s">
        <v>4</v>
      </c>
      <c r="Z3" s="32" t="s">
        <v>5</v>
      </c>
      <c r="AA3" s="67" t="s">
        <v>1</v>
      </c>
      <c r="AB3" s="32" t="s">
        <v>2</v>
      </c>
      <c r="AC3" s="32" t="s">
        <v>3</v>
      </c>
      <c r="AD3" s="32" t="s">
        <v>4</v>
      </c>
      <c r="AE3" s="32" t="s">
        <v>5</v>
      </c>
      <c r="AF3" s="67" t="s">
        <v>1</v>
      </c>
      <c r="AG3" s="32" t="s">
        <v>2</v>
      </c>
      <c r="AH3" s="32" t="s">
        <v>3</v>
      </c>
      <c r="AI3" s="32" t="s">
        <v>4</v>
      </c>
      <c r="AJ3" s="32" t="s">
        <v>5</v>
      </c>
      <c r="AK3" s="67" t="s">
        <v>1</v>
      </c>
      <c r="AL3" s="32" t="s">
        <v>2</v>
      </c>
      <c r="AM3" s="32" t="s">
        <v>3</v>
      </c>
      <c r="AN3" s="32" t="s">
        <v>4</v>
      </c>
      <c r="AO3" s="32" t="s">
        <v>5</v>
      </c>
      <c r="AP3" s="67" t="s">
        <v>1</v>
      </c>
      <c r="AQ3" s="32" t="s">
        <v>2</v>
      </c>
      <c r="AR3" s="32" t="s">
        <v>3</v>
      </c>
      <c r="AS3" s="32" t="s">
        <v>4</v>
      </c>
      <c r="AT3" s="32" t="s">
        <v>5</v>
      </c>
      <c r="AU3" s="67" t="s">
        <v>1</v>
      </c>
      <c r="AV3" s="32" t="s">
        <v>2</v>
      </c>
      <c r="AW3" s="32" t="s">
        <v>3</v>
      </c>
      <c r="AX3" s="32" t="s">
        <v>4</v>
      </c>
      <c r="AY3" s="32" t="s">
        <v>5</v>
      </c>
      <c r="AZ3" s="67" t="s">
        <v>1</v>
      </c>
      <c r="BA3" s="32" t="s">
        <v>2</v>
      </c>
      <c r="BB3" s="32" t="s">
        <v>3</v>
      </c>
      <c r="BC3" s="32" t="s">
        <v>4</v>
      </c>
      <c r="BD3" s="32" t="s">
        <v>5</v>
      </c>
      <c r="BE3" s="67" t="s">
        <v>1</v>
      </c>
      <c r="BF3" s="32" t="s">
        <v>2</v>
      </c>
      <c r="BG3" s="32" t="s">
        <v>3</v>
      </c>
      <c r="BH3" s="32" t="s">
        <v>4</v>
      </c>
      <c r="BI3" s="32" t="s">
        <v>5</v>
      </c>
      <c r="BJ3" s="67" t="s">
        <v>1</v>
      </c>
      <c r="BK3" s="32" t="s">
        <v>2</v>
      </c>
      <c r="BL3" s="32" t="s">
        <v>3</v>
      </c>
      <c r="BM3" s="32" t="s">
        <v>4</v>
      </c>
      <c r="BN3" s="32" t="s">
        <v>5</v>
      </c>
      <c r="BO3" s="67" t="s">
        <v>1</v>
      </c>
      <c r="BP3" s="32" t="s">
        <v>2</v>
      </c>
      <c r="BQ3" s="32" t="s">
        <v>3</v>
      </c>
      <c r="BR3" s="32" t="s">
        <v>4</v>
      </c>
      <c r="BS3" s="32" t="s">
        <v>5</v>
      </c>
      <c r="BT3" s="67" t="s">
        <v>1</v>
      </c>
      <c r="BU3" s="32" t="s">
        <v>2</v>
      </c>
      <c r="BV3" s="32" t="s">
        <v>3</v>
      </c>
      <c r="BW3" s="32" t="s">
        <v>4</v>
      </c>
      <c r="BX3" s="32" t="s">
        <v>5</v>
      </c>
    </row>
    <row r="4" spans="1:76" s="37" customFormat="1" x14ac:dyDescent="0.25">
      <c r="A4" s="22" t="s">
        <v>7</v>
      </c>
      <c r="B4" s="79">
        <v>5.26</v>
      </c>
      <c r="C4" s="41">
        <v>5.22</v>
      </c>
      <c r="D4" s="41">
        <v>5.39</v>
      </c>
      <c r="E4" s="41">
        <v>5.74</v>
      </c>
      <c r="F4" s="41">
        <v>5.47</v>
      </c>
      <c r="G4" s="79">
        <v>5.3</v>
      </c>
      <c r="H4" s="41">
        <v>5.22</v>
      </c>
      <c r="I4" s="41">
        <v>5.28</v>
      </c>
      <c r="J4" s="41">
        <v>5.63</v>
      </c>
      <c r="K4" s="41">
        <v>5.42</v>
      </c>
      <c r="L4" s="79">
        <v>5.59</v>
      </c>
      <c r="M4" s="41">
        <v>5.44</v>
      </c>
      <c r="N4" s="41">
        <v>5.34</v>
      </c>
      <c r="O4" s="41">
        <v>5.63</v>
      </c>
      <c r="P4" s="41">
        <v>5.56</v>
      </c>
      <c r="Q4" s="79">
        <v>5.58</v>
      </c>
      <c r="R4" s="41">
        <v>5.38</v>
      </c>
      <c r="S4" s="41">
        <v>5.38</v>
      </c>
      <c r="T4" s="41">
        <v>5.62</v>
      </c>
      <c r="U4" s="41">
        <v>5.55</v>
      </c>
      <c r="V4" s="79">
        <v>5.55</v>
      </c>
      <c r="W4" s="41">
        <v>5.31</v>
      </c>
      <c r="X4" s="41">
        <v>5.39</v>
      </c>
      <c r="Y4" s="41">
        <v>5.59</v>
      </c>
      <c r="Z4" s="41">
        <v>5.55</v>
      </c>
      <c r="AA4" s="79">
        <v>5.6</v>
      </c>
      <c r="AB4" s="41">
        <v>5.25</v>
      </c>
      <c r="AC4" s="41">
        <v>5.33</v>
      </c>
      <c r="AD4" s="41">
        <v>5.66</v>
      </c>
      <c r="AE4" s="41">
        <v>5.52</v>
      </c>
      <c r="AF4" s="79">
        <v>5.76</v>
      </c>
      <c r="AG4" s="41">
        <v>5.36</v>
      </c>
      <c r="AH4" s="41">
        <v>5.48</v>
      </c>
      <c r="AI4" s="41">
        <v>5.81</v>
      </c>
      <c r="AJ4" s="41">
        <v>5.67</v>
      </c>
      <c r="AK4" s="79">
        <v>5.8</v>
      </c>
      <c r="AL4" s="41">
        <v>5.6</v>
      </c>
      <c r="AM4" s="41">
        <v>5.5</v>
      </c>
      <c r="AN4" s="41">
        <v>5.8</v>
      </c>
      <c r="AO4" s="41">
        <v>5.7</v>
      </c>
      <c r="AP4" s="79">
        <v>5.9</v>
      </c>
      <c r="AQ4" s="41">
        <v>5.6</v>
      </c>
      <c r="AR4" s="41">
        <v>5.6</v>
      </c>
      <c r="AS4" s="41">
        <v>5.9</v>
      </c>
      <c r="AT4" s="41">
        <v>5.8</v>
      </c>
      <c r="AU4" s="79">
        <v>5.9</v>
      </c>
      <c r="AV4" s="41">
        <v>5.6</v>
      </c>
      <c r="AW4" s="41">
        <v>5.7</v>
      </c>
      <c r="AX4" s="41">
        <v>6</v>
      </c>
      <c r="AY4" s="41">
        <v>5.8</v>
      </c>
      <c r="AZ4" s="79">
        <v>5.9</v>
      </c>
      <c r="BA4" s="41">
        <v>5.7</v>
      </c>
      <c r="BB4" s="41">
        <v>5.7</v>
      </c>
      <c r="BC4" s="41">
        <v>6</v>
      </c>
      <c r="BD4" s="41">
        <v>5.9</v>
      </c>
      <c r="BE4" s="79">
        <v>5.8</v>
      </c>
      <c r="BF4" s="41">
        <v>5.6</v>
      </c>
      <c r="BG4" s="41">
        <v>5.5</v>
      </c>
      <c r="BH4" s="41">
        <v>5.9</v>
      </c>
      <c r="BI4" s="41">
        <v>5.8</v>
      </c>
      <c r="BJ4" s="101">
        <v>6.1</v>
      </c>
      <c r="BK4" s="42">
        <v>5.9</v>
      </c>
      <c r="BL4" s="42">
        <v>5.7</v>
      </c>
      <c r="BM4" s="42">
        <v>6.1</v>
      </c>
      <c r="BN4" s="42">
        <v>6</v>
      </c>
      <c r="BO4" s="79">
        <v>6.37</v>
      </c>
      <c r="BP4" s="41">
        <v>6.02</v>
      </c>
      <c r="BQ4" s="41">
        <v>5.83</v>
      </c>
      <c r="BR4" s="41">
        <v>6.25</v>
      </c>
      <c r="BS4" s="41">
        <v>6.18</v>
      </c>
      <c r="BT4" s="79">
        <v>6.36</v>
      </c>
      <c r="BU4" s="41">
        <v>5.98</v>
      </c>
      <c r="BV4" s="41">
        <v>5.68</v>
      </c>
      <c r="BW4" s="41">
        <v>6.28</v>
      </c>
      <c r="BX4" s="41">
        <v>6.14</v>
      </c>
    </row>
    <row r="5" spans="1:76" s="37" customFormat="1" hidden="1" x14ac:dyDescent="0.25">
      <c r="A5" s="22" t="s">
        <v>8</v>
      </c>
      <c r="B5" s="79"/>
      <c r="C5" s="41"/>
      <c r="D5" s="41"/>
      <c r="E5" s="41"/>
      <c r="F5" s="41"/>
      <c r="G5" s="79"/>
      <c r="H5" s="41"/>
      <c r="I5" s="41"/>
      <c r="J5" s="41"/>
      <c r="K5" s="41"/>
      <c r="L5" s="79"/>
      <c r="M5" s="41"/>
      <c r="N5" s="41"/>
      <c r="O5" s="41"/>
      <c r="P5" s="41"/>
      <c r="Q5" s="79"/>
      <c r="R5" s="41"/>
      <c r="S5" s="41"/>
      <c r="T5" s="41"/>
      <c r="U5" s="41"/>
      <c r="V5" s="79"/>
      <c r="W5" s="41"/>
      <c r="X5" s="41"/>
      <c r="Y5" s="41"/>
      <c r="Z5" s="41"/>
      <c r="AA5" s="79">
        <v>6.64</v>
      </c>
      <c r="AB5" s="41">
        <v>6.81</v>
      </c>
      <c r="AC5" s="41">
        <v>6.12</v>
      </c>
      <c r="AD5" s="41">
        <v>6.8</v>
      </c>
      <c r="AE5" s="41">
        <v>6.65</v>
      </c>
      <c r="AF5" s="79">
        <v>6.8</v>
      </c>
      <c r="AG5" s="41">
        <v>6.87</v>
      </c>
      <c r="AH5" s="41">
        <v>6.18</v>
      </c>
      <c r="AI5" s="41">
        <v>6.83</v>
      </c>
      <c r="AJ5" s="41">
        <v>6.73</v>
      </c>
      <c r="AK5" s="79">
        <v>6.8</v>
      </c>
      <c r="AL5" s="41">
        <v>6.9</v>
      </c>
      <c r="AM5" s="41">
        <v>6.2</v>
      </c>
      <c r="AN5" s="41">
        <v>6.8</v>
      </c>
      <c r="AO5" s="41">
        <v>6.7</v>
      </c>
      <c r="AP5" s="96">
        <v>6.8</v>
      </c>
      <c r="AQ5" s="41">
        <v>6.9</v>
      </c>
      <c r="AR5" s="41">
        <v>6.2</v>
      </c>
      <c r="AS5" s="41">
        <v>6.9</v>
      </c>
      <c r="AT5" s="41">
        <v>6.7</v>
      </c>
      <c r="AU5" s="79">
        <v>6.4</v>
      </c>
      <c r="AV5" s="41">
        <v>6.8</v>
      </c>
      <c r="AW5" s="41">
        <v>6.1</v>
      </c>
      <c r="AX5" s="41">
        <v>6.6</v>
      </c>
      <c r="AY5" s="41">
        <v>6.5</v>
      </c>
      <c r="AZ5" s="79">
        <v>6.2</v>
      </c>
      <c r="BA5" s="41">
        <v>6.7</v>
      </c>
      <c r="BB5" s="41">
        <v>5.9</v>
      </c>
      <c r="BC5" s="41">
        <v>6.3</v>
      </c>
      <c r="BD5" s="41">
        <v>6.3</v>
      </c>
      <c r="BE5" s="79">
        <v>6.5</v>
      </c>
      <c r="BF5" s="41">
        <v>6.9</v>
      </c>
      <c r="BG5" s="41">
        <v>5.9</v>
      </c>
      <c r="BH5" s="41">
        <v>6.5</v>
      </c>
      <c r="BI5" s="41">
        <v>6.5</v>
      </c>
      <c r="BJ5" s="101">
        <v>6.7</v>
      </c>
      <c r="BK5" s="42">
        <v>6.9</v>
      </c>
      <c r="BL5" s="42">
        <v>6</v>
      </c>
      <c r="BM5" s="42">
        <v>6.7</v>
      </c>
      <c r="BN5" s="42">
        <v>6.7</v>
      </c>
      <c r="BO5" s="79">
        <v>6.74</v>
      </c>
      <c r="BP5" s="41">
        <v>6.91</v>
      </c>
      <c r="BQ5" s="41">
        <v>5.98</v>
      </c>
      <c r="BR5" s="41">
        <v>6.72</v>
      </c>
      <c r="BS5" s="41">
        <v>6.65</v>
      </c>
      <c r="BT5" s="79">
        <v>6.72</v>
      </c>
      <c r="BU5" s="41">
        <v>6.91</v>
      </c>
      <c r="BV5" s="41">
        <v>5.93</v>
      </c>
      <c r="BW5" s="41">
        <v>6.68</v>
      </c>
      <c r="BX5" s="41">
        <v>6.62</v>
      </c>
    </row>
    <row r="6" spans="1:76" s="37" customFormat="1" ht="16.2" hidden="1" x14ac:dyDescent="0.3">
      <c r="A6" s="22" t="s">
        <v>9</v>
      </c>
      <c r="B6" s="79"/>
      <c r="C6" s="41"/>
      <c r="D6" s="41"/>
      <c r="E6" s="41"/>
      <c r="F6" s="41"/>
      <c r="G6" s="79"/>
      <c r="H6" s="41"/>
      <c r="I6" s="41"/>
      <c r="J6" s="41"/>
      <c r="K6" s="41"/>
      <c r="L6" s="79"/>
      <c r="M6" s="41"/>
      <c r="N6" s="41"/>
      <c r="O6" s="41"/>
      <c r="P6" s="41"/>
      <c r="Q6" s="79"/>
      <c r="R6" s="41"/>
      <c r="S6" s="41"/>
      <c r="T6" s="41"/>
      <c r="U6" s="41"/>
      <c r="V6" s="79"/>
      <c r="W6" s="41"/>
      <c r="X6" s="41"/>
      <c r="Y6" s="41"/>
      <c r="Z6" s="41"/>
      <c r="AA6" s="79"/>
      <c r="AB6" s="41"/>
      <c r="AC6" s="41"/>
      <c r="AD6" s="41"/>
      <c r="AE6" s="41"/>
      <c r="AF6" s="79"/>
      <c r="AG6" s="41"/>
      <c r="AH6" s="41"/>
      <c r="AI6" s="41"/>
      <c r="AJ6" s="41"/>
      <c r="AK6" s="79"/>
      <c r="AL6" s="41"/>
      <c r="AM6" s="41"/>
      <c r="AN6" s="41"/>
      <c r="AO6" s="41"/>
      <c r="AP6" s="97"/>
      <c r="AQ6" s="41"/>
      <c r="AR6" s="41"/>
      <c r="AS6" s="41"/>
      <c r="AT6" s="41"/>
      <c r="AU6" s="79"/>
      <c r="AV6" s="41"/>
      <c r="AW6" s="41"/>
      <c r="AX6" s="41"/>
      <c r="AY6" s="41"/>
      <c r="AZ6" s="79"/>
      <c r="BA6" s="41"/>
      <c r="BB6" s="41"/>
      <c r="BC6" s="41"/>
      <c r="BD6" s="41"/>
      <c r="BE6" s="79"/>
      <c r="BF6" s="41"/>
      <c r="BG6" s="41"/>
      <c r="BH6" s="41"/>
      <c r="BI6" s="41"/>
      <c r="BJ6" s="101">
        <v>7</v>
      </c>
      <c r="BK6" s="42">
        <v>6.7</v>
      </c>
      <c r="BL6" s="42">
        <v>6.2</v>
      </c>
      <c r="BM6" s="42">
        <v>7.1</v>
      </c>
      <c r="BN6" s="42">
        <v>6.8</v>
      </c>
      <c r="BO6" s="79">
        <v>7.09</v>
      </c>
      <c r="BP6" s="41">
        <v>6.78</v>
      </c>
      <c r="BQ6" s="41">
        <v>6.16</v>
      </c>
      <c r="BR6" s="41">
        <v>7.15</v>
      </c>
      <c r="BS6" s="41">
        <v>6.86</v>
      </c>
      <c r="BT6" s="79"/>
      <c r="BU6" s="41"/>
      <c r="BV6" s="41"/>
      <c r="BW6" s="41"/>
      <c r="BX6" s="41"/>
    </row>
    <row r="7" spans="1:76" s="37" customFormat="1" x14ac:dyDescent="0.25">
      <c r="A7" s="22" t="s">
        <v>57</v>
      </c>
      <c r="B7" s="79">
        <v>5.33</v>
      </c>
      <c r="C7" s="41">
        <v>5.41</v>
      </c>
      <c r="D7" s="41">
        <v>5.2</v>
      </c>
      <c r="E7" s="41">
        <v>5.36</v>
      </c>
      <c r="F7" s="41">
        <v>5.39</v>
      </c>
      <c r="G7" s="79">
        <v>5.5</v>
      </c>
      <c r="H7" s="41">
        <v>5.61</v>
      </c>
      <c r="I7" s="41">
        <v>5.23</v>
      </c>
      <c r="J7" s="41">
        <v>5.4</v>
      </c>
      <c r="K7" s="41">
        <v>5.51</v>
      </c>
      <c r="L7" s="79">
        <v>5.54</v>
      </c>
      <c r="M7" s="41">
        <v>5.8</v>
      </c>
      <c r="N7" s="41">
        <v>5.26</v>
      </c>
      <c r="O7" s="41">
        <v>5.45</v>
      </c>
      <c r="P7" s="41">
        <v>5.59</v>
      </c>
      <c r="Q7" s="79">
        <v>5.47</v>
      </c>
      <c r="R7" s="41">
        <v>5.8</v>
      </c>
      <c r="S7" s="41">
        <v>5.23</v>
      </c>
      <c r="T7" s="41">
        <v>5.39</v>
      </c>
      <c r="U7" s="41">
        <v>5.53</v>
      </c>
      <c r="V7" s="79">
        <v>5.45</v>
      </c>
      <c r="W7" s="41">
        <v>5.76</v>
      </c>
      <c r="X7" s="41">
        <v>5.12</v>
      </c>
      <c r="Y7" s="41">
        <v>5.26</v>
      </c>
      <c r="Z7" s="41">
        <v>5.45</v>
      </c>
      <c r="AA7" s="79">
        <v>5.5</v>
      </c>
      <c r="AB7" s="41">
        <v>5.7</v>
      </c>
      <c r="AC7" s="41">
        <v>5.12</v>
      </c>
      <c r="AD7" s="41">
        <v>5.25</v>
      </c>
      <c r="AE7" s="41">
        <v>5.46</v>
      </c>
      <c r="AF7" s="73">
        <v>5.59</v>
      </c>
      <c r="AG7" s="1">
        <v>5.74</v>
      </c>
      <c r="AH7" s="1">
        <v>5.1100000000000003</v>
      </c>
      <c r="AI7" s="1">
        <v>5.18</v>
      </c>
      <c r="AJ7" s="1">
        <v>5.47</v>
      </c>
      <c r="AK7" s="73">
        <v>5.7</v>
      </c>
      <c r="AL7" s="1">
        <v>5.9</v>
      </c>
      <c r="AM7" s="1">
        <v>5.2</v>
      </c>
      <c r="AN7" s="1">
        <v>5.3</v>
      </c>
      <c r="AO7" s="1">
        <v>5.6</v>
      </c>
      <c r="AP7" s="98">
        <v>5.8</v>
      </c>
      <c r="AQ7" s="41">
        <v>5.9</v>
      </c>
      <c r="AR7" s="41">
        <v>5.0999999999999996</v>
      </c>
      <c r="AS7" s="41">
        <v>5.3</v>
      </c>
      <c r="AT7" s="41">
        <v>5.6</v>
      </c>
      <c r="AU7" s="79">
        <v>5.7</v>
      </c>
      <c r="AV7" s="41">
        <v>5.9</v>
      </c>
      <c r="AW7" s="41">
        <v>5.3</v>
      </c>
      <c r="AX7" s="41">
        <v>5.4</v>
      </c>
      <c r="AY7" s="41">
        <v>5.6</v>
      </c>
      <c r="AZ7" s="79">
        <v>5.8</v>
      </c>
      <c r="BA7" s="41">
        <v>6</v>
      </c>
      <c r="BB7" s="41">
        <v>5.3</v>
      </c>
      <c r="BC7" s="41">
        <v>5.4</v>
      </c>
      <c r="BD7" s="41">
        <v>5.7</v>
      </c>
      <c r="BE7" s="79">
        <v>5.9</v>
      </c>
      <c r="BF7" s="41">
        <v>6.1</v>
      </c>
      <c r="BG7" s="41">
        <v>5.3</v>
      </c>
      <c r="BH7" s="41">
        <v>5.4</v>
      </c>
      <c r="BI7" s="41">
        <v>5.8</v>
      </c>
      <c r="BJ7" s="101">
        <v>5.9</v>
      </c>
      <c r="BK7" s="42">
        <v>6.1</v>
      </c>
      <c r="BL7" s="42">
        <v>5.3</v>
      </c>
      <c r="BM7" s="42">
        <v>5.4</v>
      </c>
      <c r="BN7" s="42">
        <v>5.7</v>
      </c>
      <c r="BO7" s="79">
        <v>5.9</v>
      </c>
      <c r="BP7" s="41">
        <v>6.11</v>
      </c>
      <c r="BQ7" s="41">
        <v>5.37</v>
      </c>
      <c r="BR7" s="41">
        <v>5.39</v>
      </c>
      <c r="BS7" s="41">
        <v>5.76</v>
      </c>
      <c r="BT7" s="79">
        <v>5.89</v>
      </c>
      <c r="BU7" s="41">
        <v>6.17</v>
      </c>
      <c r="BV7" s="41">
        <v>5.39</v>
      </c>
      <c r="BW7" s="41">
        <v>5.39</v>
      </c>
      <c r="BX7" s="41">
        <v>5.78</v>
      </c>
    </row>
    <row r="8" spans="1:76" s="37" customFormat="1" hidden="1" x14ac:dyDescent="0.25">
      <c r="A8" s="22" t="s">
        <v>10</v>
      </c>
      <c r="B8" s="79"/>
      <c r="C8" s="41"/>
      <c r="D8" s="41"/>
      <c r="E8" s="41"/>
      <c r="F8" s="41"/>
      <c r="G8" s="79"/>
      <c r="H8" s="41"/>
      <c r="I8" s="41"/>
      <c r="J8" s="41"/>
      <c r="K8" s="41"/>
      <c r="L8" s="79"/>
      <c r="M8" s="41"/>
      <c r="N8" s="41"/>
      <c r="O8" s="41"/>
      <c r="P8" s="41"/>
      <c r="Q8" s="79"/>
      <c r="R8" s="41"/>
      <c r="S8" s="41"/>
      <c r="T8" s="41"/>
      <c r="U8" s="41"/>
      <c r="V8" s="79"/>
      <c r="W8" s="41"/>
      <c r="X8" s="41"/>
      <c r="Y8" s="41"/>
      <c r="Z8" s="41"/>
      <c r="AA8" s="79">
        <v>6.36</v>
      </c>
      <c r="AB8" s="41">
        <v>6.48</v>
      </c>
      <c r="AC8" s="41">
        <v>5.78</v>
      </c>
      <c r="AD8" s="41">
        <v>6.52</v>
      </c>
      <c r="AE8" s="41">
        <v>6.35</v>
      </c>
      <c r="AF8" s="79">
        <v>6.35</v>
      </c>
      <c r="AG8" s="41">
        <v>6.53</v>
      </c>
      <c r="AH8" s="41">
        <v>5.78</v>
      </c>
      <c r="AI8" s="41">
        <v>6.45</v>
      </c>
      <c r="AJ8" s="41">
        <v>6.34</v>
      </c>
      <c r="AK8" s="79">
        <v>6.3</v>
      </c>
      <c r="AL8" s="41">
        <v>6.5</v>
      </c>
      <c r="AM8" s="41">
        <v>5.7</v>
      </c>
      <c r="AN8" s="41">
        <v>6.4</v>
      </c>
      <c r="AO8" s="41">
        <v>6.3</v>
      </c>
      <c r="AP8" s="79">
        <v>6.2</v>
      </c>
      <c r="AQ8" s="41">
        <v>6.4</v>
      </c>
      <c r="AR8" s="41">
        <v>5.7</v>
      </c>
      <c r="AS8" s="41">
        <v>6.4</v>
      </c>
      <c r="AT8" s="41">
        <v>6.2</v>
      </c>
      <c r="AU8" s="79">
        <v>6.2</v>
      </c>
      <c r="AV8" s="41">
        <v>6.5</v>
      </c>
      <c r="AW8" s="41">
        <v>5.8</v>
      </c>
      <c r="AX8" s="41">
        <v>6.4</v>
      </c>
      <c r="AY8" s="41">
        <v>6.3</v>
      </c>
      <c r="AZ8" s="79">
        <v>6.3</v>
      </c>
      <c r="BA8" s="41">
        <v>6.5</v>
      </c>
      <c r="BB8" s="41">
        <v>5.8</v>
      </c>
      <c r="BC8" s="41">
        <v>6.4</v>
      </c>
      <c r="BD8" s="41">
        <v>6.3</v>
      </c>
      <c r="BE8" s="79">
        <v>6.4</v>
      </c>
      <c r="BF8" s="41">
        <v>6.6</v>
      </c>
      <c r="BG8" s="41">
        <v>5.8</v>
      </c>
      <c r="BH8" s="41">
        <v>6.4</v>
      </c>
      <c r="BI8" s="41">
        <v>6.4</v>
      </c>
      <c r="BJ8" s="101">
        <v>6.2</v>
      </c>
      <c r="BK8" s="42">
        <v>6.5</v>
      </c>
      <c r="BL8" s="42">
        <v>5.8</v>
      </c>
      <c r="BM8" s="42">
        <v>6.4</v>
      </c>
      <c r="BN8" s="42">
        <v>6.3</v>
      </c>
      <c r="BO8" s="79">
        <v>6.35</v>
      </c>
      <c r="BP8" s="41">
        <v>6.72</v>
      </c>
      <c r="BQ8" s="41">
        <v>5.78</v>
      </c>
      <c r="BR8" s="41">
        <v>6.49</v>
      </c>
      <c r="BS8" s="41">
        <v>6.4</v>
      </c>
      <c r="BT8" s="79">
        <v>6.4</v>
      </c>
      <c r="BU8" s="41">
        <v>6.68</v>
      </c>
      <c r="BV8" s="41">
        <v>5.72</v>
      </c>
      <c r="BW8" s="41">
        <v>6.51</v>
      </c>
      <c r="BX8" s="41">
        <v>6.39</v>
      </c>
    </row>
    <row r="9" spans="1:76" s="37" customFormat="1" hidden="1" x14ac:dyDescent="0.25">
      <c r="A9" s="22" t="s">
        <v>60</v>
      </c>
      <c r="B9" s="79"/>
      <c r="C9" s="41"/>
      <c r="D9" s="41"/>
      <c r="E9" s="41"/>
      <c r="F9" s="41"/>
      <c r="G9" s="79"/>
      <c r="H9" s="41"/>
      <c r="I9" s="41"/>
      <c r="J9" s="41"/>
      <c r="K9" s="41"/>
      <c r="L9" s="79"/>
      <c r="M9" s="41"/>
      <c r="N9" s="41"/>
      <c r="O9" s="41"/>
      <c r="P9" s="41"/>
      <c r="Q9" s="79"/>
      <c r="R9" s="41"/>
      <c r="S9" s="41"/>
      <c r="T9" s="41"/>
      <c r="U9" s="41"/>
      <c r="V9" s="79"/>
      <c r="W9" s="41"/>
      <c r="X9" s="41"/>
      <c r="Y9" s="41"/>
      <c r="Z9" s="41"/>
      <c r="AA9" s="79">
        <v>6.18</v>
      </c>
      <c r="AB9" s="41">
        <v>5.87</v>
      </c>
      <c r="AC9" s="41">
        <v>5.61</v>
      </c>
      <c r="AD9" s="41">
        <v>6.33</v>
      </c>
      <c r="AE9" s="41">
        <v>6.06</v>
      </c>
      <c r="AF9" s="79">
        <v>6.35</v>
      </c>
      <c r="AG9" s="41">
        <v>5.84</v>
      </c>
      <c r="AH9" s="41">
        <v>5.6</v>
      </c>
      <c r="AI9" s="41">
        <v>6.23</v>
      </c>
      <c r="AJ9" s="41">
        <v>6.07</v>
      </c>
      <c r="AK9" s="79">
        <v>6.4</v>
      </c>
      <c r="AL9" s="41">
        <v>5.9</v>
      </c>
      <c r="AM9" s="41">
        <v>5.7</v>
      </c>
      <c r="AN9" s="41">
        <v>6.3</v>
      </c>
      <c r="AO9" s="41">
        <v>6.1</v>
      </c>
      <c r="AP9" s="99">
        <v>6.4</v>
      </c>
      <c r="AQ9" s="52">
        <v>5.9</v>
      </c>
      <c r="AR9" s="52">
        <v>5.7</v>
      </c>
      <c r="AS9" s="52">
        <v>6.2</v>
      </c>
      <c r="AT9" s="52">
        <v>6.1</v>
      </c>
      <c r="AU9" s="79">
        <v>6.3</v>
      </c>
      <c r="AV9" s="41">
        <v>5.9</v>
      </c>
      <c r="AW9" s="41">
        <v>5.7</v>
      </c>
      <c r="AX9" s="41">
        <v>6.2</v>
      </c>
      <c r="AY9" s="41">
        <v>6.1</v>
      </c>
      <c r="AZ9" s="79"/>
      <c r="BA9" s="41"/>
      <c r="BB9" s="41"/>
      <c r="BC9" s="41"/>
      <c r="BD9" s="41"/>
      <c r="BE9" s="79"/>
      <c r="BF9" s="41"/>
      <c r="BG9" s="41"/>
      <c r="BH9" s="41"/>
      <c r="BI9" s="41"/>
      <c r="BJ9" s="101"/>
      <c r="BK9" s="42"/>
      <c r="BL9" s="42"/>
      <c r="BM9" s="42"/>
      <c r="BN9" s="42"/>
      <c r="BO9" s="79"/>
      <c r="BP9" s="41"/>
      <c r="BQ9" s="41"/>
      <c r="BR9" s="41"/>
      <c r="BS9" s="41"/>
      <c r="BT9" s="79"/>
      <c r="BU9" s="41"/>
      <c r="BV9" s="41"/>
      <c r="BW9" s="41"/>
      <c r="BX9" s="41"/>
    </row>
    <row r="10" spans="1:76" s="37" customFormat="1" hidden="1" x14ac:dyDescent="0.25">
      <c r="A10" s="22" t="s">
        <v>11</v>
      </c>
      <c r="B10" s="79"/>
      <c r="C10" s="41"/>
      <c r="D10" s="41"/>
      <c r="E10" s="41"/>
      <c r="F10" s="41"/>
      <c r="G10" s="79"/>
      <c r="H10" s="41"/>
      <c r="I10" s="41"/>
      <c r="J10" s="41"/>
      <c r="K10" s="41"/>
      <c r="L10" s="79"/>
      <c r="M10" s="41"/>
      <c r="N10" s="41"/>
      <c r="O10" s="41"/>
      <c r="P10" s="41"/>
      <c r="Q10" s="79"/>
      <c r="R10" s="41"/>
      <c r="S10" s="41"/>
      <c r="T10" s="41"/>
      <c r="U10" s="41"/>
      <c r="V10" s="79"/>
      <c r="W10" s="41"/>
      <c r="X10" s="41"/>
      <c r="Y10" s="41"/>
      <c r="Z10" s="41"/>
      <c r="AA10" s="79">
        <v>6.23</v>
      </c>
      <c r="AB10" s="41">
        <v>6.09</v>
      </c>
      <c r="AC10" s="41">
        <v>5.87</v>
      </c>
      <c r="AD10" s="41">
        <v>6.34</v>
      </c>
      <c r="AE10" s="41">
        <v>6.2</v>
      </c>
      <c r="AF10" s="79">
        <v>6.15</v>
      </c>
      <c r="AG10" s="41">
        <v>5.96</v>
      </c>
      <c r="AH10" s="41">
        <v>5.76</v>
      </c>
      <c r="AI10" s="41">
        <v>6.24</v>
      </c>
      <c r="AJ10" s="41">
        <v>6.09</v>
      </c>
      <c r="AK10" s="79">
        <v>6.3</v>
      </c>
      <c r="AL10" s="41">
        <v>6.1</v>
      </c>
      <c r="AM10" s="41">
        <v>5.8</v>
      </c>
      <c r="AN10" s="41">
        <v>6.3</v>
      </c>
      <c r="AO10" s="41">
        <v>6.2</v>
      </c>
      <c r="AP10" s="79">
        <v>6.3</v>
      </c>
      <c r="AQ10" s="41">
        <v>6.1</v>
      </c>
      <c r="AR10" s="41">
        <v>5.8</v>
      </c>
      <c r="AS10" s="41">
        <v>6.3</v>
      </c>
      <c r="AT10" s="41">
        <v>6.2</v>
      </c>
      <c r="AU10" s="79">
        <v>6.4</v>
      </c>
      <c r="AV10" s="41">
        <v>6.2</v>
      </c>
      <c r="AW10" s="41">
        <v>5.9</v>
      </c>
      <c r="AX10" s="41">
        <v>6.4</v>
      </c>
      <c r="AY10" s="41">
        <v>6.3</v>
      </c>
      <c r="AZ10" s="79">
        <v>6.4</v>
      </c>
      <c r="BA10" s="41">
        <v>6.1</v>
      </c>
      <c r="BB10" s="41">
        <v>5.8</v>
      </c>
      <c r="BC10" s="41">
        <v>6.4</v>
      </c>
      <c r="BD10" s="41">
        <v>6.3</v>
      </c>
      <c r="BE10" s="79">
        <v>6.5</v>
      </c>
      <c r="BF10" s="41">
        <v>6.2</v>
      </c>
      <c r="BG10" s="41">
        <v>5.8</v>
      </c>
      <c r="BH10" s="41">
        <v>6.4</v>
      </c>
      <c r="BI10" s="41">
        <v>6.3</v>
      </c>
      <c r="BJ10" s="101">
        <v>6.6</v>
      </c>
      <c r="BK10" s="42">
        <v>6.3</v>
      </c>
      <c r="BL10" s="42">
        <v>5.9</v>
      </c>
      <c r="BM10" s="42">
        <v>6.4</v>
      </c>
      <c r="BN10" s="42">
        <v>6.4</v>
      </c>
      <c r="BO10" s="79">
        <v>6.74</v>
      </c>
      <c r="BP10" s="41">
        <v>6.43</v>
      </c>
      <c r="BQ10" s="41">
        <v>5.87</v>
      </c>
      <c r="BR10" s="41">
        <v>6.46</v>
      </c>
      <c r="BS10" s="41">
        <v>6.44</v>
      </c>
      <c r="BT10" s="79">
        <v>6.82</v>
      </c>
      <c r="BU10" s="41">
        <v>6.48</v>
      </c>
      <c r="BV10" s="41">
        <v>5.74</v>
      </c>
      <c r="BW10" s="41">
        <v>6.52</v>
      </c>
      <c r="BX10" s="41">
        <v>6.45</v>
      </c>
    </row>
    <row r="11" spans="1:76" s="37" customFormat="1" hidden="1" x14ac:dyDescent="0.25">
      <c r="A11" s="22" t="s">
        <v>61</v>
      </c>
      <c r="B11" s="79"/>
      <c r="C11" s="41"/>
      <c r="D11" s="41"/>
      <c r="E11" s="41"/>
      <c r="F11" s="41"/>
      <c r="G11" s="79"/>
      <c r="H11" s="41"/>
      <c r="I11" s="41"/>
      <c r="J11" s="41"/>
      <c r="K11" s="41"/>
      <c r="L11" s="79"/>
      <c r="M11" s="41"/>
      <c r="N11" s="41"/>
      <c r="O11" s="41"/>
      <c r="P11" s="41"/>
      <c r="Q11" s="79"/>
      <c r="R11" s="41"/>
      <c r="S11" s="41"/>
      <c r="T11" s="41"/>
      <c r="U11" s="41"/>
      <c r="V11" s="79"/>
      <c r="W11" s="41"/>
      <c r="X11" s="41"/>
      <c r="Y11" s="41"/>
      <c r="Z11" s="41"/>
      <c r="AA11" s="79"/>
      <c r="AB11" s="41"/>
      <c r="AC11" s="41"/>
      <c r="AD11" s="41"/>
      <c r="AE11" s="41"/>
      <c r="AF11" s="79">
        <v>4.68</v>
      </c>
      <c r="AG11" s="41">
        <v>5.62</v>
      </c>
      <c r="AH11" s="41">
        <v>5.64</v>
      </c>
      <c r="AI11" s="41">
        <v>6.11</v>
      </c>
      <c r="AJ11" s="41">
        <v>5.58</v>
      </c>
      <c r="AK11" s="79"/>
      <c r="AL11" s="41"/>
      <c r="AM11" s="41"/>
      <c r="AN11" s="41"/>
      <c r="AO11" s="41"/>
      <c r="AP11" s="79"/>
      <c r="AQ11" s="41"/>
      <c r="AR11" s="41"/>
      <c r="AS11" s="41"/>
      <c r="AT11" s="41"/>
      <c r="AU11" s="79"/>
      <c r="AV11" s="41"/>
      <c r="AW11" s="41"/>
      <c r="AX11" s="41"/>
      <c r="AY11" s="41"/>
      <c r="AZ11" s="79"/>
      <c r="BA11" s="41"/>
      <c r="BB11" s="41"/>
      <c r="BC11" s="41"/>
      <c r="BD11" s="41"/>
      <c r="BE11" s="79"/>
      <c r="BF11" s="41"/>
      <c r="BG11" s="41"/>
      <c r="BH11" s="41"/>
      <c r="BI11" s="41"/>
      <c r="BJ11" s="101"/>
      <c r="BK11" s="42"/>
      <c r="BL11" s="42"/>
      <c r="BM11" s="42"/>
      <c r="BN11" s="42"/>
      <c r="BO11" s="79"/>
      <c r="BP11" s="41"/>
      <c r="BQ11" s="41"/>
      <c r="BR11" s="41"/>
      <c r="BS11" s="41"/>
      <c r="BT11" s="79"/>
      <c r="BU11" s="41"/>
      <c r="BV11" s="41"/>
      <c r="BW11" s="41"/>
      <c r="BX11" s="41"/>
    </row>
    <row r="12" spans="1:76" s="37" customFormat="1" hidden="1" x14ac:dyDescent="0.25">
      <c r="A12" s="22" t="s">
        <v>12</v>
      </c>
      <c r="B12" s="79"/>
      <c r="C12" s="41"/>
      <c r="D12" s="41"/>
      <c r="E12" s="41"/>
      <c r="F12" s="41"/>
      <c r="G12" s="79"/>
      <c r="H12" s="41"/>
      <c r="I12" s="41"/>
      <c r="J12" s="41"/>
      <c r="K12" s="41"/>
      <c r="L12" s="79"/>
      <c r="M12" s="41"/>
      <c r="N12" s="41"/>
      <c r="O12" s="41"/>
      <c r="P12" s="41"/>
      <c r="Q12" s="79"/>
      <c r="R12" s="41"/>
      <c r="S12" s="41"/>
      <c r="T12" s="41"/>
      <c r="U12" s="41"/>
      <c r="V12" s="79"/>
      <c r="W12" s="41"/>
      <c r="X12" s="41"/>
      <c r="Y12" s="41"/>
      <c r="Z12" s="41"/>
      <c r="AA12" s="79">
        <v>6.73</v>
      </c>
      <c r="AB12" s="41">
        <v>7</v>
      </c>
      <c r="AC12" s="41">
        <v>6.12</v>
      </c>
      <c r="AD12" s="41">
        <v>6.43</v>
      </c>
      <c r="AE12" s="41">
        <v>6.63</v>
      </c>
      <c r="AF12" s="79">
        <v>6.7</v>
      </c>
      <c r="AG12" s="41">
        <v>7</v>
      </c>
      <c r="AH12" s="41">
        <v>6.02</v>
      </c>
      <c r="AI12" s="41">
        <v>6.43</v>
      </c>
      <c r="AJ12" s="41">
        <v>6.6</v>
      </c>
      <c r="AK12" s="79">
        <v>6.9</v>
      </c>
      <c r="AL12" s="41">
        <v>7.2</v>
      </c>
      <c r="AM12" s="41">
        <v>6</v>
      </c>
      <c r="AN12" s="41">
        <v>6.4</v>
      </c>
      <c r="AO12" s="41">
        <v>6.7</v>
      </c>
      <c r="AP12" s="79">
        <v>6.9</v>
      </c>
      <c r="AQ12" s="41">
        <v>6.9</v>
      </c>
      <c r="AR12" s="41">
        <v>6.3</v>
      </c>
      <c r="AS12" s="41">
        <v>6.8</v>
      </c>
      <c r="AT12" s="41">
        <v>6.8</v>
      </c>
      <c r="AU12" s="79">
        <v>6.9</v>
      </c>
      <c r="AV12" s="41">
        <v>7.1</v>
      </c>
      <c r="AW12" s="41">
        <v>6</v>
      </c>
      <c r="AX12" s="41">
        <v>6.5</v>
      </c>
      <c r="AY12" s="41">
        <v>6.7</v>
      </c>
      <c r="AZ12" s="79">
        <v>6.9</v>
      </c>
      <c r="BA12" s="41">
        <v>7.1</v>
      </c>
      <c r="BB12" s="41">
        <v>6</v>
      </c>
      <c r="BC12" s="41">
        <v>6.6</v>
      </c>
      <c r="BD12" s="41">
        <v>6.7</v>
      </c>
      <c r="BE12" s="79">
        <v>7</v>
      </c>
      <c r="BF12" s="41">
        <v>7.1</v>
      </c>
      <c r="BG12" s="41">
        <v>6.1</v>
      </c>
      <c r="BH12" s="41">
        <v>6.6</v>
      </c>
      <c r="BI12" s="41">
        <v>6.7</v>
      </c>
      <c r="BJ12" s="101">
        <v>7</v>
      </c>
      <c r="BK12" s="42">
        <v>7.2</v>
      </c>
      <c r="BL12" s="42">
        <v>6.1</v>
      </c>
      <c r="BM12" s="42">
        <v>6.6</v>
      </c>
      <c r="BN12" s="42">
        <v>6.8</v>
      </c>
      <c r="BO12" s="79">
        <v>6.95</v>
      </c>
      <c r="BP12" s="41">
        <v>7.04</v>
      </c>
      <c r="BQ12" s="41">
        <v>6.02</v>
      </c>
      <c r="BR12" s="41">
        <v>6.56</v>
      </c>
      <c r="BS12" s="41">
        <v>6.71</v>
      </c>
      <c r="BT12" s="79">
        <v>6.92</v>
      </c>
      <c r="BU12" s="41">
        <v>7.07</v>
      </c>
      <c r="BV12" s="41">
        <v>5.98</v>
      </c>
      <c r="BW12" s="41">
        <v>6.55</v>
      </c>
      <c r="BX12" s="41">
        <v>6.69</v>
      </c>
    </row>
    <row r="13" spans="1:76" s="37" customFormat="1" hidden="1" x14ac:dyDescent="0.25">
      <c r="A13" s="22" t="s">
        <v>13</v>
      </c>
      <c r="B13" s="79">
        <v>7.24</v>
      </c>
      <c r="C13" s="41">
        <v>6.88</v>
      </c>
      <c r="D13" s="41">
        <v>6.82</v>
      </c>
      <c r="E13" s="41">
        <v>7.28</v>
      </c>
      <c r="F13" s="41">
        <v>7.12</v>
      </c>
      <c r="G13" s="79">
        <v>7.3</v>
      </c>
      <c r="H13" s="41">
        <v>7.12</v>
      </c>
      <c r="I13" s="41">
        <v>6.81</v>
      </c>
      <c r="J13" s="41">
        <v>7.29</v>
      </c>
      <c r="K13" s="41">
        <v>7.2</v>
      </c>
      <c r="L13" s="79">
        <v>7.51</v>
      </c>
      <c r="M13" s="41">
        <v>7.25</v>
      </c>
      <c r="N13" s="41">
        <v>6.75</v>
      </c>
      <c r="O13" s="41">
        <v>7.37</v>
      </c>
      <c r="P13" s="41">
        <v>7.28</v>
      </c>
      <c r="Q13" s="79">
        <v>7.44</v>
      </c>
      <c r="R13" s="41">
        <v>7.23</v>
      </c>
      <c r="S13" s="41">
        <v>6.75</v>
      </c>
      <c r="T13" s="41">
        <v>7.26</v>
      </c>
      <c r="U13" s="41">
        <v>7.23</v>
      </c>
      <c r="V13" s="79">
        <v>7.3</v>
      </c>
      <c r="W13" s="41">
        <v>7.2</v>
      </c>
      <c r="X13" s="41">
        <v>6.66</v>
      </c>
      <c r="Y13" s="41">
        <v>7.2</v>
      </c>
      <c r="Z13" s="41">
        <v>7.16</v>
      </c>
      <c r="AA13" s="79">
        <v>7.36</v>
      </c>
      <c r="AB13" s="41">
        <v>7.19</v>
      </c>
      <c r="AC13" s="41">
        <v>6.59</v>
      </c>
      <c r="AD13" s="41">
        <v>7.24</v>
      </c>
      <c r="AE13" s="41">
        <v>7.16</v>
      </c>
      <c r="AF13" s="79">
        <v>7.46</v>
      </c>
      <c r="AG13" s="41">
        <v>7.22</v>
      </c>
      <c r="AH13" s="41">
        <v>6.6</v>
      </c>
      <c r="AI13" s="41">
        <v>7.23</v>
      </c>
      <c r="AJ13" s="41">
        <v>7.19</v>
      </c>
      <c r="AK13" s="79">
        <v>7.5</v>
      </c>
      <c r="AL13" s="41">
        <v>7.3</v>
      </c>
      <c r="AM13" s="41">
        <v>6.5</v>
      </c>
      <c r="AN13" s="41">
        <v>7.2</v>
      </c>
      <c r="AO13" s="41">
        <v>7.2</v>
      </c>
      <c r="AP13" s="79">
        <v>7</v>
      </c>
      <c r="AQ13" s="41">
        <v>6.6</v>
      </c>
      <c r="AR13" s="41">
        <v>6.4</v>
      </c>
      <c r="AS13" s="41">
        <v>7.2</v>
      </c>
      <c r="AT13" s="41">
        <v>6.8</v>
      </c>
      <c r="AU13" s="79">
        <v>7.5</v>
      </c>
      <c r="AV13" s="41">
        <v>7.3</v>
      </c>
      <c r="AW13" s="41">
        <v>6.6</v>
      </c>
      <c r="AX13" s="41">
        <v>7.3</v>
      </c>
      <c r="AY13" s="41">
        <v>7.2</v>
      </c>
      <c r="AZ13" s="79">
        <v>7.5</v>
      </c>
      <c r="BA13" s="41">
        <v>7.3</v>
      </c>
      <c r="BB13" s="41">
        <v>6.5</v>
      </c>
      <c r="BC13" s="41">
        <v>7.3</v>
      </c>
      <c r="BD13" s="41">
        <v>7.2</v>
      </c>
      <c r="BE13" s="79">
        <v>7.6</v>
      </c>
      <c r="BF13" s="41">
        <v>7.4</v>
      </c>
      <c r="BG13" s="41">
        <v>6.6</v>
      </c>
      <c r="BH13" s="41">
        <v>7.3</v>
      </c>
      <c r="BI13" s="41">
        <v>7.3</v>
      </c>
      <c r="BJ13" s="101">
        <v>7.7</v>
      </c>
      <c r="BK13" s="42">
        <v>7.5</v>
      </c>
      <c r="BL13" s="42">
        <v>6.6</v>
      </c>
      <c r="BM13" s="42">
        <v>7.3</v>
      </c>
      <c r="BN13" s="42">
        <v>7.3</v>
      </c>
      <c r="BO13" s="79">
        <v>7.76</v>
      </c>
      <c r="BP13" s="41">
        <v>7.52</v>
      </c>
      <c r="BQ13" s="41">
        <v>6.6</v>
      </c>
      <c r="BR13" s="41">
        <v>7.36</v>
      </c>
      <c r="BS13" s="41">
        <v>7.37</v>
      </c>
      <c r="BT13" s="79">
        <v>7.84</v>
      </c>
      <c r="BU13" s="41">
        <v>7.6</v>
      </c>
      <c r="BV13" s="41">
        <v>6.6</v>
      </c>
      <c r="BW13" s="41">
        <v>7.42</v>
      </c>
      <c r="BX13" s="41">
        <v>7.43</v>
      </c>
    </row>
    <row r="14" spans="1:76" s="37" customFormat="1" hidden="1" x14ac:dyDescent="0.25">
      <c r="A14" s="22" t="s">
        <v>157</v>
      </c>
      <c r="B14" s="79"/>
      <c r="C14" s="41"/>
      <c r="D14" s="41"/>
      <c r="E14" s="41"/>
      <c r="F14" s="41"/>
      <c r="G14" s="79"/>
      <c r="H14" s="41"/>
      <c r="I14" s="41"/>
      <c r="J14" s="41"/>
      <c r="K14" s="41"/>
      <c r="L14" s="79"/>
      <c r="M14" s="41"/>
      <c r="N14" s="41"/>
      <c r="O14" s="41"/>
      <c r="P14" s="41"/>
      <c r="Q14" s="79"/>
      <c r="R14" s="41"/>
      <c r="S14" s="41"/>
      <c r="T14" s="41"/>
      <c r="U14" s="41"/>
      <c r="V14" s="79"/>
      <c r="W14" s="41"/>
      <c r="X14" s="41"/>
      <c r="Y14" s="41"/>
      <c r="Z14" s="41"/>
      <c r="AA14" s="79"/>
      <c r="AB14" s="41"/>
      <c r="AC14" s="41"/>
      <c r="AD14" s="41"/>
      <c r="AE14" s="41"/>
      <c r="AF14" s="79"/>
      <c r="AG14" s="41"/>
      <c r="AH14" s="41"/>
      <c r="AI14" s="41"/>
      <c r="AJ14" s="41"/>
      <c r="AK14" s="79"/>
      <c r="AL14" s="41"/>
      <c r="AM14" s="41"/>
      <c r="AN14" s="41"/>
      <c r="AO14" s="41"/>
      <c r="AP14" s="79">
        <v>4.8</v>
      </c>
      <c r="AQ14" s="41">
        <v>4.3</v>
      </c>
      <c r="AR14" s="41">
        <v>5.7</v>
      </c>
      <c r="AS14" s="41">
        <v>6.5</v>
      </c>
      <c r="AT14" s="41">
        <v>5.4</v>
      </c>
      <c r="AU14" s="79"/>
      <c r="AV14" s="41"/>
      <c r="AW14" s="41"/>
      <c r="AX14" s="41"/>
      <c r="AY14" s="41"/>
      <c r="AZ14" s="79"/>
      <c r="BA14" s="41"/>
      <c r="BB14" s="41"/>
      <c r="BC14" s="41"/>
      <c r="BD14" s="41"/>
      <c r="BE14" s="79"/>
      <c r="BF14" s="41"/>
      <c r="BG14" s="41"/>
      <c r="BH14" s="41"/>
      <c r="BI14" s="41"/>
      <c r="BJ14" s="101"/>
      <c r="BK14" s="42"/>
      <c r="BL14" s="42"/>
      <c r="BM14" s="42"/>
      <c r="BN14" s="42"/>
      <c r="BO14" s="79"/>
      <c r="BP14" s="41"/>
      <c r="BQ14" s="41"/>
      <c r="BR14" s="41"/>
      <c r="BS14" s="41"/>
      <c r="BT14" s="79"/>
      <c r="BU14" s="41"/>
      <c r="BV14" s="41"/>
      <c r="BW14" s="41"/>
      <c r="BX14" s="41"/>
    </row>
    <row r="15" spans="1:76" s="37" customFormat="1" hidden="1" x14ac:dyDescent="0.25">
      <c r="A15" s="22" t="s">
        <v>14</v>
      </c>
      <c r="B15" s="79">
        <v>6.61</v>
      </c>
      <c r="C15" s="41">
        <v>6.28</v>
      </c>
      <c r="D15" s="41">
        <v>5.97</v>
      </c>
      <c r="E15" s="41">
        <v>6.3</v>
      </c>
      <c r="F15" s="41">
        <v>6.36</v>
      </c>
      <c r="G15" s="79"/>
      <c r="H15" s="41"/>
      <c r="I15" s="41"/>
      <c r="J15" s="41"/>
      <c r="K15" s="41"/>
      <c r="L15" s="79"/>
      <c r="M15" s="41"/>
      <c r="N15" s="41"/>
      <c r="O15" s="41"/>
      <c r="P15" s="41"/>
      <c r="Q15" s="79"/>
      <c r="R15" s="41"/>
      <c r="S15" s="41"/>
      <c r="T15" s="41"/>
      <c r="U15" s="41"/>
      <c r="V15" s="79"/>
      <c r="W15" s="41"/>
      <c r="X15" s="41"/>
      <c r="Y15" s="41"/>
      <c r="Z15" s="41"/>
      <c r="AA15" s="79">
        <v>7.1</v>
      </c>
      <c r="AB15" s="41">
        <v>6.82</v>
      </c>
      <c r="AC15" s="41">
        <v>6.07</v>
      </c>
      <c r="AD15" s="41">
        <v>6.45</v>
      </c>
      <c r="AE15" s="41">
        <v>6.67</v>
      </c>
      <c r="AF15" s="79">
        <v>7.05</v>
      </c>
      <c r="AG15" s="41">
        <v>6.74</v>
      </c>
      <c r="AH15" s="41">
        <v>5.99</v>
      </c>
      <c r="AI15" s="41">
        <v>6.43</v>
      </c>
      <c r="AJ15" s="41">
        <v>6.61</v>
      </c>
      <c r="AK15" s="79">
        <v>7.2</v>
      </c>
      <c r="AL15" s="41">
        <v>7</v>
      </c>
      <c r="AM15" s="41">
        <v>6.1</v>
      </c>
      <c r="AN15" s="41">
        <v>6.5</v>
      </c>
      <c r="AO15" s="41">
        <v>6.8</v>
      </c>
      <c r="AP15" s="79"/>
      <c r="AQ15" s="41"/>
      <c r="AR15" s="41"/>
      <c r="AS15" s="41"/>
      <c r="AT15" s="41"/>
      <c r="AU15" s="79">
        <v>7.2</v>
      </c>
      <c r="AV15" s="41">
        <v>7</v>
      </c>
      <c r="AW15" s="41">
        <v>6.1</v>
      </c>
      <c r="AX15" s="41">
        <v>6.6</v>
      </c>
      <c r="AY15" s="41">
        <v>6.8</v>
      </c>
      <c r="AZ15" s="79">
        <v>7.2</v>
      </c>
      <c r="BA15" s="41">
        <v>6.9</v>
      </c>
      <c r="BB15" s="41">
        <v>6</v>
      </c>
      <c r="BC15" s="41">
        <v>6.5</v>
      </c>
      <c r="BD15" s="41">
        <v>6.7</v>
      </c>
      <c r="BE15" s="79">
        <v>7.3</v>
      </c>
      <c r="BF15" s="41">
        <v>7</v>
      </c>
      <c r="BG15" s="41">
        <v>6</v>
      </c>
      <c r="BH15" s="41">
        <v>6.5</v>
      </c>
      <c r="BI15" s="41">
        <v>6.7</v>
      </c>
      <c r="BJ15" s="101">
        <v>7.3</v>
      </c>
      <c r="BK15" s="42">
        <v>7.1</v>
      </c>
      <c r="BL15" s="42">
        <v>6.2</v>
      </c>
      <c r="BM15" s="42">
        <v>6.6</v>
      </c>
      <c r="BN15" s="42">
        <v>6.9</v>
      </c>
      <c r="BO15" s="79">
        <v>7.43</v>
      </c>
      <c r="BP15" s="41">
        <v>7.16</v>
      </c>
      <c r="BQ15" s="41">
        <v>6.27</v>
      </c>
      <c r="BR15" s="41">
        <v>6.76</v>
      </c>
      <c r="BS15" s="41">
        <v>6.97</v>
      </c>
      <c r="BT15" s="79">
        <v>7.41</v>
      </c>
      <c r="BU15" s="41">
        <v>7.19</v>
      </c>
      <c r="BV15" s="41">
        <v>6.21</v>
      </c>
      <c r="BW15" s="41">
        <v>6.82</v>
      </c>
      <c r="BX15" s="41">
        <v>6.97</v>
      </c>
    </row>
    <row r="16" spans="1:76" s="37" customFormat="1" x14ac:dyDescent="0.25">
      <c r="A16" s="22" t="s">
        <v>15</v>
      </c>
      <c r="B16" s="79">
        <v>6.37</v>
      </c>
      <c r="C16" s="41">
        <v>6.5</v>
      </c>
      <c r="D16" s="41">
        <v>5.97</v>
      </c>
      <c r="E16" s="41">
        <v>6.11</v>
      </c>
      <c r="F16" s="41">
        <v>6.3</v>
      </c>
      <c r="G16" s="79">
        <v>6.42</v>
      </c>
      <c r="H16" s="41">
        <v>6.56</v>
      </c>
      <c r="I16" s="41">
        <v>5.92</v>
      </c>
      <c r="J16" s="41">
        <v>6.04</v>
      </c>
      <c r="K16" s="41">
        <v>6.3</v>
      </c>
      <c r="L16" s="79">
        <v>6.73</v>
      </c>
      <c r="M16" s="41">
        <v>6.76</v>
      </c>
      <c r="N16" s="41">
        <v>5.94</v>
      </c>
      <c r="O16" s="41">
        <v>6.11</v>
      </c>
      <c r="P16" s="41">
        <v>6.45</v>
      </c>
      <c r="Q16" s="79">
        <v>6.7</v>
      </c>
      <c r="R16" s="41">
        <v>6.75</v>
      </c>
      <c r="S16" s="41">
        <v>5.91</v>
      </c>
      <c r="T16" s="41">
        <v>6.06</v>
      </c>
      <c r="U16" s="41">
        <v>6.42</v>
      </c>
      <c r="V16" s="79">
        <v>6.73</v>
      </c>
      <c r="W16" s="41">
        <v>6.74</v>
      </c>
      <c r="X16" s="41">
        <v>5.9</v>
      </c>
      <c r="Y16" s="41">
        <v>5.99</v>
      </c>
      <c r="Z16" s="41">
        <v>6.4</v>
      </c>
      <c r="AA16" s="79">
        <v>6.65</v>
      </c>
      <c r="AB16" s="41">
        <v>6.64</v>
      </c>
      <c r="AC16" s="41">
        <v>5.77</v>
      </c>
      <c r="AD16" s="41">
        <v>5.93</v>
      </c>
      <c r="AE16" s="41">
        <v>6.31</v>
      </c>
      <c r="AF16" s="79">
        <v>6.76</v>
      </c>
      <c r="AG16" s="41">
        <v>6.72</v>
      </c>
      <c r="AH16" s="41">
        <v>5.77</v>
      </c>
      <c r="AI16" s="41">
        <v>5.94</v>
      </c>
      <c r="AJ16" s="41">
        <v>6.36</v>
      </c>
      <c r="AK16" s="79">
        <v>6.8</v>
      </c>
      <c r="AL16" s="41">
        <v>6.7</v>
      </c>
      <c r="AM16" s="41">
        <v>5.8</v>
      </c>
      <c r="AN16" s="41">
        <v>6</v>
      </c>
      <c r="AO16" s="41">
        <v>6.4</v>
      </c>
      <c r="AP16" s="79">
        <v>6.7</v>
      </c>
      <c r="AQ16" s="41">
        <v>6.4</v>
      </c>
      <c r="AR16" s="41">
        <v>5.9</v>
      </c>
      <c r="AS16" s="41">
        <v>6.2</v>
      </c>
      <c r="AT16" s="41">
        <v>6.4</v>
      </c>
      <c r="AU16" s="79">
        <v>6.7</v>
      </c>
      <c r="AV16" s="41">
        <v>6.6</v>
      </c>
      <c r="AW16" s="41">
        <v>5.8</v>
      </c>
      <c r="AX16" s="41">
        <v>6</v>
      </c>
      <c r="AY16" s="41">
        <v>6.3</v>
      </c>
      <c r="AZ16" s="79">
        <v>6.8</v>
      </c>
      <c r="BA16" s="41">
        <v>6.7</v>
      </c>
      <c r="BB16" s="41">
        <v>5.8</v>
      </c>
      <c r="BC16" s="41">
        <v>6.1</v>
      </c>
      <c r="BD16" s="41">
        <v>6.4</v>
      </c>
      <c r="BE16" s="79">
        <v>6.8</v>
      </c>
      <c r="BF16" s="41">
        <v>6.6</v>
      </c>
      <c r="BG16" s="41">
        <v>5.9</v>
      </c>
      <c r="BH16" s="41">
        <v>6.1</v>
      </c>
      <c r="BI16" s="41">
        <v>6.4</v>
      </c>
      <c r="BJ16" s="101">
        <v>6.9</v>
      </c>
      <c r="BK16" s="42">
        <v>6.7</v>
      </c>
      <c r="BL16" s="42">
        <v>5.9</v>
      </c>
      <c r="BM16" s="42">
        <v>6.2</v>
      </c>
      <c r="BN16" s="42">
        <v>6.5</v>
      </c>
      <c r="BO16" s="79">
        <v>6.9</v>
      </c>
      <c r="BP16" s="41">
        <v>6.76</v>
      </c>
      <c r="BQ16" s="41">
        <v>5.97</v>
      </c>
      <c r="BR16" s="41">
        <v>6.25</v>
      </c>
      <c r="BS16" s="41">
        <v>6.53</v>
      </c>
      <c r="BT16" s="79">
        <v>6.98</v>
      </c>
      <c r="BU16" s="41">
        <v>6.79</v>
      </c>
      <c r="BV16" s="41">
        <v>5.85</v>
      </c>
      <c r="BW16" s="41">
        <v>6.27</v>
      </c>
      <c r="BX16" s="41">
        <v>6.53</v>
      </c>
    </row>
    <row r="17" spans="1:76" s="37" customFormat="1" x14ac:dyDescent="0.25">
      <c r="A17" s="22" t="s">
        <v>16</v>
      </c>
      <c r="B17" s="79">
        <v>6.51</v>
      </c>
      <c r="C17" s="41">
        <v>6.15</v>
      </c>
      <c r="D17" s="41">
        <v>6.48</v>
      </c>
      <c r="E17" s="41">
        <v>6.62</v>
      </c>
      <c r="F17" s="41">
        <v>6.51</v>
      </c>
      <c r="G17" s="79">
        <v>6.51</v>
      </c>
      <c r="H17" s="41">
        <v>6.05</v>
      </c>
      <c r="I17" s="41">
        <v>6.24</v>
      </c>
      <c r="J17" s="41">
        <v>6.45</v>
      </c>
      <c r="K17" s="41">
        <v>6.38</v>
      </c>
      <c r="L17" s="79">
        <v>6.45</v>
      </c>
      <c r="M17" s="41">
        <v>5.94</v>
      </c>
      <c r="N17" s="41">
        <v>5.95</v>
      </c>
      <c r="O17" s="41">
        <v>6.32</v>
      </c>
      <c r="P17" s="41">
        <v>6.23</v>
      </c>
      <c r="Q17" s="79">
        <v>6.3</v>
      </c>
      <c r="R17" s="41">
        <v>5.82</v>
      </c>
      <c r="S17" s="41">
        <v>5.79</v>
      </c>
      <c r="T17" s="41">
        <v>6.1</v>
      </c>
      <c r="U17" s="41">
        <v>6.07</v>
      </c>
      <c r="V17" s="79">
        <v>6.19</v>
      </c>
      <c r="W17" s="41">
        <v>5.72</v>
      </c>
      <c r="X17" s="41">
        <v>5.62</v>
      </c>
      <c r="Y17" s="41">
        <v>5.93</v>
      </c>
      <c r="Z17" s="41">
        <v>5.97</v>
      </c>
      <c r="AA17" s="79">
        <v>6.04</v>
      </c>
      <c r="AB17" s="41">
        <v>5.58</v>
      </c>
      <c r="AC17" s="41">
        <v>5.51</v>
      </c>
      <c r="AD17" s="41">
        <v>5.77</v>
      </c>
      <c r="AE17" s="41">
        <v>5.79</v>
      </c>
      <c r="AF17" s="79">
        <v>6.01</v>
      </c>
      <c r="AG17" s="41">
        <v>5.54</v>
      </c>
      <c r="AH17" s="41">
        <v>5.46</v>
      </c>
      <c r="AI17" s="41">
        <v>5.72</v>
      </c>
      <c r="AJ17" s="41">
        <v>5.75</v>
      </c>
      <c r="AK17" s="79">
        <v>6.3</v>
      </c>
      <c r="AL17" s="41">
        <v>5.8</v>
      </c>
      <c r="AM17" s="41">
        <v>5.7</v>
      </c>
      <c r="AN17" s="41">
        <v>6</v>
      </c>
      <c r="AO17" s="41">
        <v>6</v>
      </c>
      <c r="AP17" s="79">
        <v>6.4</v>
      </c>
      <c r="AQ17" s="41">
        <v>5.6</v>
      </c>
      <c r="AR17" s="41">
        <v>5.8</v>
      </c>
      <c r="AS17" s="41">
        <v>6.2</v>
      </c>
      <c r="AT17" s="41">
        <v>6.1</v>
      </c>
      <c r="AU17" s="79">
        <v>6.2</v>
      </c>
      <c r="AV17" s="41">
        <v>5.8</v>
      </c>
      <c r="AW17" s="41">
        <v>5.6</v>
      </c>
      <c r="AX17" s="41">
        <v>5.9</v>
      </c>
      <c r="AY17" s="41">
        <v>6</v>
      </c>
      <c r="AZ17" s="79">
        <v>6.2</v>
      </c>
      <c r="BA17" s="41">
        <v>5.8</v>
      </c>
      <c r="BB17" s="41">
        <v>5.6</v>
      </c>
      <c r="BC17" s="41">
        <v>5.9</v>
      </c>
      <c r="BD17" s="41">
        <v>6</v>
      </c>
      <c r="BE17" s="79">
        <v>6.2</v>
      </c>
      <c r="BF17" s="41">
        <v>5.8</v>
      </c>
      <c r="BG17" s="41">
        <v>5.6</v>
      </c>
      <c r="BH17" s="41">
        <v>5.8</v>
      </c>
      <c r="BI17" s="41">
        <v>5.9</v>
      </c>
      <c r="BJ17" s="101">
        <v>6.1</v>
      </c>
      <c r="BK17" s="42">
        <v>5.7</v>
      </c>
      <c r="BL17" s="42">
        <v>5.6</v>
      </c>
      <c r="BM17" s="42">
        <v>5.8</v>
      </c>
      <c r="BN17" s="42">
        <v>5.9</v>
      </c>
      <c r="BO17" s="79">
        <v>6.3</v>
      </c>
      <c r="BP17" s="41">
        <v>5.82</v>
      </c>
      <c r="BQ17" s="41">
        <v>5.77</v>
      </c>
      <c r="BR17" s="41">
        <v>6.01</v>
      </c>
      <c r="BS17" s="41">
        <v>6.04</v>
      </c>
      <c r="BT17" s="79">
        <v>6.31</v>
      </c>
      <c r="BU17" s="41">
        <v>5.86</v>
      </c>
      <c r="BV17" s="41">
        <v>5.74</v>
      </c>
      <c r="BW17" s="41">
        <v>5.99</v>
      </c>
      <c r="BX17" s="41">
        <v>6.04</v>
      </c>
    </row>
    <row r="18" spans="1:76" s="37" customFormat="1" x14ac:dyDescent="0.25">
      <c r="A18" s="22" t="s">
        <v>17</v>
      </c>
      <c r="B18" s="79">
        <v>6.02</v>
      </c>
      <c r="C18" s="41">
        <v>5.91</v>
      </c>
      <c r="D18" s="41">
        <v>5.38</v>
      </c>
      <c r="E18" s="41">
        <v>5.82</v>
      </c>
      <c r="F18" s="41">
        <v>5.85</v>
      </c>
      <c r="G18" s="79">
        <v>6.11</v>
      </c>
      <c r="H18" s="41">
        <v>6.05</v>
      </c>
      <c r="I18" s="41">
        <v>5.39</v>
      </c>
      <c r="J18" s="41">
        <v>5.79</v>
      </c>
      <c r="K18" s="41">
        <v>5.9</v>
      </c>
      <c r="L18" s="79">
        <v>6.13</v>
      </c>
      <c r="M18" s="41">
        <v>6.22</v>
      </c>
      <c r="N18" s="41">
        <v>5.39</v>
      </c>
      <c r="O18" s="41">
        <v>5.79</v>
      </c>
      <c r="P18" s="41">
        <v>5.95</v>
      </c>
      <c r="Q18" s="79">
        <v>6.1</v>
      </c>
      <c r="R18" s="41">
        <v>6.27</v>
      </c>
      <c r="S18" s="41">
        <v>5.43</v>
      </c>
      <c r="T18" s="41">
        <v>5.83</v>
      </c>
      <c r="U18" s="41">
        <v>5.97</v>
      </c>
      <c r="V18" s="79">
        <v>6.15</v>
      </c>
      <c r="W18" s="41">
        <v>6.24</v>
      </c>
      <c r="X18" s="41">
        <v>5.47</v>
      </c>
      <c r="Y18" s="41">
        <v>5.82</v>
      </c>
      <c r="Z18" s="41">
        <v>5.99</v>
      </c>
      <c r="AA18" s="79">
        <v>6.1</v>
      </c>
      <c r="AB18" s="41">
        <v>6.24</v>
      </c>
      <c r="AC18" s="41">
        <v>5.5</v>
      </c>
      <c r="AD18" s="41">
        <v>5.86</v>
      </c>
      <c r="AE18" s="41">
        <v>5.99</v>
      </c>
      <c r="AF18" s="79">
        <v>6.28</v>
      </c>
      <c r="AG18" s="41">
        <v>6.37</v>
      </c>
      <c r="AH18" s="41">
        <v>5.56</v>
      </c>
      <c r="AI18" s="41">
        <v>5.92</v>
      </c>
      <c r="AJ18" s="41">
        <v>6.1</v>
      </c>
      <c r="AK18" s="79">
        <v>6.3</v>
      </c>
      <c r="AL18" s="41">
        <v>6.4</v>
      </c>
      <c r="AM18" s="41">
        <v>5.6</v>
      </c>
      <c r="AN18" s="41">
        <v>6</v>
      </c>
      <c r="AO18" s="41">
        <v>6.2</v>
      </c>
      <c r="AP18" s="79">
        <v>6.6</v>
      </c>
      <c r="AQ18" s="41">
        <v>6.3</v>
      </c>
      <c r="AR18" s="41">
        <v>5.9</v>
      </c>
      <c r="AS18" s="41">
        <v>6.3</v>
      </c>
      <c r="AT18" s="41">
        <v>6.4</v>
      </c>
      <c r="AU18" s="79">
        <v>6.3</v>
      </c>
      <c r="AV18" s="41">
        <v>6.5</v>
      </c>
      <c r="AW18" s="41">
        <v>5.7</v>
      </c>
      <c r="AX18" s="41">
        <v>6.1</v>
      </c>
      <c r="AY18" s="41">
        <v>6.2</v>
      </c>
      <c r="AZ18" s="79">
        <v>6.4</v>
      </c>
      <c r="BA18" s="41">
        <v>6.5</v>
      </c>
      <c r="BB18" s="41">
        <v>5.7</v>
      </c>
      <c r="BC18" s="41">
        <v>6.1</v>
      </c>
      <c r="BD18" s="41">
        <v>6.2</v>
      </c>
      <c r="BE18" s="79">
        <v>6.6</v>
      </c>
      <c r="BF18" s="41">
        <v>6.7</v>
      </c>
      <c r="BG18" s="41">
        <v>5.8</v>
      </c>
      <c r="BH18" s="41">
        <v>6.2</v>
      </c>
      <c r="BI18" s="41">
        <v>6.4</v>
      </c>
      <c r="BJ18" s="101">
        <v>6.6</v>
      </c>
      <c r="BK18" s="42">
        <v>6.6</v>
      </c>
      <c r="BL18" s="42">
        <v>5.8</v>
      </c>
      <c r="BM18" s="42">
        <v>6.2</v>
      </c>
      <c r="BN18" s="42">
        <v>6.4</v>
      </c>
      <c r="BO18" s="79">
        <v>6.55</v>
      </c>
      <c r="BP18" s="41">
        <v>6.67</v>
      </c>
      <c r="BQ18" s="41">
        <v>5.78</v>
      </c>
      <c r="BR18" s="41">
        <v>6.27</v>
      </c>
      <c r="BS18" s="41">
        <v>6.38</v>
      </c>
      <c r="BT18" s="79">
        <v>6.63</v>
      </c>
      <c r="BU18" s="41">
        <v>6.67</v>
      </c>
      <c r="BV18" s="41">
        <v>5.68</v>
      </c>
      <c r="BW18" s="41">
        <v>6.29</v>
      </c>
      <c r="BX18" s="41">
        <v>6.38</v>
      </c>
    </row>
    <row r="19" spans="1:76" s="37" customFormat="1" x14ac:dyDescent="0.25">
      <c r="A19" s="22" t="s">
        <v>22</v>
      </c>
      <c r="B19" s="79">
        <v>5.68</v>
      </c>
      <c r="C19" s="41">
        <v>5.64</v>
      </c>
      <c r="D19" s="41">
        <v>5.92</v>
      </c>
      <c r="E19" s="41">
        <v>6.28</v>
      </c>
      <c r="F19" s="41">
        <v>5.94</v>
      </c>
      <c r="G19" s="79">
        <v>5.74</v>
      </c>
      <c r="H19" s="41">
        <v>5.74</v>
      </c>
      <c r="I19" s="41">
        <v>5.81</v>
      </c>
      <c r="J19" s="41">
        <v>6.28</v>
      </c>
      <c r="K19" s="41">
        <v>5.97</v>
      </c>
      <c r="L19" s="79">
        <v>6.04</v>
      </c>
      <c r="M19" s="41">
        <v>5.93</v>
      </c>
      <c r="N19" s="41">
        <v>5.76</v>
      </c>
      <c r="O19" s="41">
        <v>6.39</v>
      </c>
      <c r="P19" s="41">
        <v>6.1</v>
      </c>
      <c r="Q19" s="79">
        <v>6.04</v>
      </c>
      <c r="R19" s="41">
        <v>5.96</v>
      </c>
      <c r="S19" s="41">
        <v>5.81</v>
      </c>
      <c r="T19" s="41">
        <v>6.31</v>
      </c>
      <c r="U19" s="41">
        <v>6.09</v>
      </c>
      <c r="V19" s="79">
        <v>5.97</v>
      </c>
      <c r="W19" s="41">
        <v>5.89</v>
      </c>
      <c r="X19" s="41">
        <v>5.73</v>
      </c>
      <c r="Y19" s="41">
        <v>6.21</v>
      </c>
      <c r="Z19" s="41">
        <v>6.03</v>
      </c>
      <c r="AA19" s="79">
        <v>5.96</v>
      </c>
      <c r="AB19" s="41">
        <v>5.81</v>
      </c>
      <c r="AC19" s="41">
        <v>5.82</v>
      </c>
      <c r="AD19" s="41">
        <v>6.44</v>
      </c>
      <c r="AE19" s="41">
        <v>6.07</v>
      </c>
      <c r="AF19" s="79">
        <v>5.88</v>
      </c>
      <c r="AG19" s="41">
        <v>5.68</v>
      </c>
      <c r="AH19" s="41">
        <v>5.81</v>
      </c>
      <c r="AI19" s="41">
        <v>6.44</v>
      </c>
      <c r="AJ19" s="41">
        <v>6.01</v>
      </c>
      <c r="AK19" s="79">
        <v>5.8</v>
      </c>
      <c r="AL19" s="41">
        <v>5.7</v>
      </c>
      <c r="AM19" s="41">
        <v>5.7</v>
      </c>
      <c r="AN19" s="41">
        <v>6.3</v>
      </c>
      <c r="AO19" s="41">
        <v>6</v>
      </c>
      <c r="AP19" s="79">
        <v>5.8</v>
      </c>
      <c r="AQ19" s="41">
        <v>5.4</v>
      </c>
      <c r="AR19" s="41">
        <v>5.8</v>
      </c>
      <c r="AS19" s="41">
        <v>6.3</v>
      </c>
      <c r="AT19" s="41">
        <v>5.9</v>
      </c>
      <c r="AU19" s="79">
        <v>5.9</v>
      </c>
      <c r="AV19" s="41">
        <v>5.9</v>
      </c>
      <c r="AW19" s="41">
        <v>5.7</v>
      </c>
      <c r="AX19" s="41">
        <v>6.3</v>
      </c>
      <c r="AY19" s="41">
        <v>6</v>
      </c>
      <c r="AZ19" s="79">
        <v>6</v>
      </c>
      <c r="BA19" s="41">
        <v>5.9</v>
      </c>
      <c r="BB19" s="41">
        <v>5.8</v>
      </c>
      <c r="BC19" s="41">
        <v>6.4</v>
      </c>
      <c r="BD19" s="41">
        <v>6.1</v>
      </c>
      <c r="BE19" s="79">
        <v>6.1</v>
      </c>
      <c r="BF19" s="41">
        <v>6</v>
      </c>
      <c r="BG19" s="41">
        <v>5.9</v>
      </c>
      <c r="BH19" s="41">
        <v>6.4</v>
      </c>
      <c r="BI19" s="41">
        <v>6.2</v>
      </c>
      <c r="BJ19" s="101">
        <v>6.2</v>
      </c>
      <c r="BK19" s="42">
        <v>6</v>
      </c>
      <c r="BL19" s="42">
        <v>5.9</v>
      </c>
      <c r="BM19" s="42">
        <v>6.4</v>
      </c>
      <c r="BN19" s="42">
        <v>6.2</v>
      </c>
      <c r="BO19" s="79">
        <v>6.24</v>
      </c>
      <c r="BP19" s="41">
        <v>5.98</v>
      </c>
      <c r="BQ19" s="41">
        <v>5.58</v>
      </c>
      <c r="BR19" s="41">
        <v>6.43</v>
      </c>
      <c r="BS19" s="41">
        <v>6.12</v>
      </c>
      <c r="BT19" s="79">
        <v>6.31</v>
      </c>
      <c r="BU19" s="41">
        <v>6.05</v>
      </c>
      <c r="BV19" s="41">
        <v>5.63</v>
      </c>
      <c r="BW19" s="41">
        <v>6.37</v>
      </c>
      <c r="BX19" s="41">
        <v>6.16</v>
      </c>
    </row>
    <row r="20" spans="1:76" s="37" customFormat="1" x14ac:dyDescent="0.25">
      <c r="A20" s="22" t="s">
        <v>18</v>
      </c>
      <c r="B20" s="79"/>
      <c r="C20" s="41"/>
      <c r="D20" s="41"/>
      <c r="E20" s="41"/>
      <c r="F20" s="41"/>
      <c r="G20" s="79"/>
      <c r="H20" s="41"/>
      <c r="I20" s="41"/>
      <c r="J20" s="41"/>
      <c r="K20" s="41"/>
      <c r="L20" s="79"/>
      <c r="M20" s="41"/>
      <c r="N20" s="41"/>
      <c r="O20" s="41"/>
      <c r="P20" s="41"/>
      <c r="Q20" s="79"/>
      <c r="R20" s="41"/>
      <c r="S20" s="41"/>
      <c r="T20" s="41"/>
      <c r="U20" s="41"/>
      <c r="V20" s="79"/>
      <c r="W20" s="41"/>
      <c r="X20" s="41"/>
      <c r="Y20" s="41"/>
      <c r="Z20" s="41"/>
      <c r="AA20" s="79"/>
      <c r="AB20" s="41"/>
      <c r="AC20" s="41"/>
      <c r="AD20" s="41"/>
      <c r="AE20" s="41"/>
      <c r="AF20" s="79">
        <v>5.73</v>
      </c>
      <c r="AG20" s="41">
        <v>5.5</v>
      </c>
      <c r="AH20" s="41">
        <v>5.39</v>
      </c>
      <c r="AI20" s="41">
        <v>6.22</v>
      </c>
      <c r="AJ20" s="41">
        <v>5.77</v>
      </c>
      <c r="AK20" s="79">
        <v>5.7</v>
      </c>
      <c r="AL20" s="41">
        <v>5.5</v>
      </c>
      <c r="AM20" s="41">
        <v>5.3</v>
      </c>
      <c r="AN20" s="41">
        <v>6.2</v>
      </c>
      <c r="AO20" s="41">
        <v>5.7</v>
      </c>
      <c r="AP20" s="79">
        <v>5.7</v>
      </c>
      <c r="AQ20" s="41">
        <v>5.2</v>
      </c>
      <c r="AR20" s="41">
        <v>5.4</v>
      </c>
      <c r="AS20" s="41">
        <v>6.2</v>
      </c>
      <c r="AT20" s="41">
        <v>5.7</v>
      </c>
      <c r="AU20" s="79">
        <v>5.3</v>
      </c>
      <c r="AV20" s="41">
        <v>5.3</v>
      </c>
      <c r="AW20" s="41">
        <v>5.2</v>
      </c>
      <c r="AX20" s="41">
        <v>5.8</v>
      </c>
      <c r="AY20" s="41">
        <v>5.5</v>
      </c>
      <c r="AZ20" s="79">
        <v>5.2</v>
      </c>
      <c r="BA20" s="41">
        <v>5.2</v>
      </c>
      <c r="BB20" s="41">
        <v>5</v>
      </c>
      <c r="BC20" s="41">
        <v>5.6</v>
      </c>
      <c r="BD20" s="41">
        <v>5.3</v>
      </c>
      <c r="BE20" s="79">
        <v>5.4</v>
      </c>
      <c r="BF20" s="41">
        <v>5.4</v>
      </c>
      <c r="BG20" s="41">
        <v>5.2</v>
      </c>
      <c r="BH20" s="41">
        <v>5.8</v>
      </c>
      <c r="BI20" s="41">
        <v>5.5</v>
      </c>
      <c r="BJ20" s="101">
        <v>5.5</v>
      </c>
      <c r="BK20" s="42">
        <v>5.4</v>
      </c>
      <c r="BL20" s="42">
        <v>5.2</v>
      </c>
      <c r="BM20" s="42">
        <v>5.9</v>
      </c>
      <c r="BN20" s="42">
        <v>5.6</v>
      </c>
      <c r="BO20" s="79">
        <v>5.54</v>
      </c>
      <c r="BP20" s="41">
        <v>5.44</v>
      </c>
      <c r="BQ20" s="41">
        <v>5.13</v>
      </c>
      <c r="BR20" s="41">
        <v>5.86</v>
      </c>
      <c r="BS20" s="41">
        <v>5.56</v>
      </c>
      <c r="BT20" s="79">
        <v>5.56</v>
      </c>
      <c r="BU20" s="41">
        <v>5.4</v>
      </c>
      <c r="BV20" s="41">
        <v>5.14</v>
      </c>
      <c r="BW20" s="41">
        <v>5.88</v>
      </c>
      <c r="BX20" s="41">
        <v>5.56</v>
      </c>
    </row>
    <row r="21" spans="1:76" s="37" customFormat="1" hidden="1" x14ac:dyDescent="0.25">
      <c r="A21" s="22" t="s">
        <v>19</v>
      </c>
      <c r="B21" s="79"/>
      <c r="C21" s="41"/>
      <c r="D21" s="41"/>
      <c r="E21" s="41"/>
      <c r="F21" s="41"/>
      <c r="G21" s="79"/>
      <c r="H21" s="41"/>
      <c r="I21" s="41"/>
      <c r="J21" s="41"/>
      <c r="K21" s="41"/>
      <c r="L21" s="79"/>
      <c r="M21" s="41"/>
      <c r="N21" s="41"/>
      <c r="O21" s="41"/>
      <c r="P21" s="41"/>
      <c r="Q21" s="79"/>
      <c r="R21" s="41"/>
      <c r="S21" s="41"/>
      <c r="T21" s="41"/>
      <c r="U21" s="41"/>
      <c r="V21" s="79"/>
      <c r="W21" s="41"/>
      <c r="X21" s="41"/>
      <c r="Y21" s="41"/>
      <c r="Z21" s="41"/>
      <c r="AA21" s="79">
        <v>5.87</v>
      </c>
      <c r="AB21" s="41">
        <v>6.56</v>
      </c>
      <c r="AC21" s="41">
        <v>5.59</v>
      </c>
      <c r="AD21" s="41">
        <v>5.98</v>
      </c>
      <c r="AE21" s="41">
        <v>6.06</v>
      </c>
      <c r="AF21" s="79">
        <v>6.25</v>
      </c>
      <c r="AG21" s="41">
        <v>6.77</v>
      </c>
      <c r="AH21" s="41">
        <v>5.78</v>
      </c>
      <c r="AI21" s="41">
        <v>6.19</v>
      </c>
      <c r="AJ21" s="41">
        <v>6.31</v>
      </c>
      <c r="AK21" s="79">
        <v>6.4</v>
      </c>
      <c r="AL21" s="41">
        <v>7</v>
      </c>
      <c r="AM21" s="41">
        <v>5.8</v>
      </c>
      <c r="AN21" s="41">
        <v>6.3</v>
      </c>
      <c r="AO21" s="41">
        <v>6.4</v>
      </c>
      <c r="AP21" s="79">
        <v>6.2</v>
      </c>
      <c r="AQ21" s="41">
        <v>6.1</v>
      </c>
      <c r="AR21" s="41">
        <v>5.8</v>
      </c>
      <c r="AS21" s="41">
        <v>6.4</v>
      </c>
      <c r="AT21" s="41">
        <v>6.2</v>
      </c>
      <c r="AU21" s="79">
        <v>6.4</v>
      </c>
      <c r="AV21" s="41">
        <v>7</v>
      </c>
      <c r="AW21" s="41">
        <v>5.9</v>
      </c>
      <c r="AX21" s="41">
        <v>6.3</v>
      </c>
      <c r="AY21" s="41">
        <v>6.5</v>
      </c>
      <c r="AZ21" s="79">
        <v>6.5</v>
      </c>
      <c r="BA21" s="41">
        <v>7</v>
      </c>
      <c r="BB21" s="41">
        <v>5.9</v>
      </c>
      <c r="BC21" s="41">
        <v>6.4</v>
      </c>
      <c r="BD21" s="41">
        <v>6.5</v>
      </c>
      <c r="BE21" s="79">
        <v>6.6</v>
      </c>
      <c r="BF21" s="41">
        <v>7</v>
      </c>
      <c r="BG21" s="41">
        <v>5.9</v>
      </c>
      <c r="BH21" s="41">
        <v>6.4</v>
      </c>
      <c r="BI21" s="41">
        <v>6.6</v>
      </c>
      <c r="BJ21" s="101">
        <v>6.7</v>
      </c>
      <c r="BK21" s="42">
        <v>7.2</v>
      </c>
      <c r="BL21" s="42">
        <v>5.9</v>
      </c>
      <c r="BM21" s="42">
        <v>6.5</v>
      </c>
      <c r="BN21" s="42">
        <v>6.6</v>
      </c>
      <c r="BO21" s="79">
        <v>6.83</v>
      </c>
      <c r="BP21" s="41">
        <v>7.2</v>
      </c>
      <c r="BQ21" s="41">
        <v>5.99</v>
      </c>
      <c r="BR21" s="41">
        <v>6.54</v>
      </c>
      <c r="BS21" s="41">
        <v>6.7</v>
      </c>
      <c r="BT21" s="79">
        <v>6.9</v>
      </c>
      <c r="BU21" s="41">
        <v>7.29</v>
      </c>
      <c r="BV21" s="41">
        <v>5.95</v>
      </c>
      <c r="BW21" s="41">
        <v>6.57</v>
      </c>
      <c r="BX21" s="41">
        <v>6.74</v>
      </c>
    </row>
    <row r="22" spans="1:76" s="37" customFormat="1" x14ac:dyDescent="0.25">
      <c r="A22" s="22" t="s">
        <v>20</v>
      </c>
      <c r="B22" s="79">
        <v>5.67</v>
      </c>
      <c r="C22" s="41">
        <v>5.55</v>
      </c>
      <c r="D22" s="41">
        <v>5.38</v>
      </c>
      <c r="E22" s="41">
        <v>5.72</v>
      </c>
      <c r="F22" s="41">
        <v>5.64</v>
      </c>
      <c r="G22" s="79">
        <v>5.84</v>
      </c>
      <c r="H22" s="41">
        <v>5.71</v>
      </c>
      <c r="I22" s="41">
        <v>5.4</v>
      </c>
      <c r="J22" s="41">
        <v>5.75</v>
      </c>
      <c r="K22" s="41">
        <v>5.74</v>
      </c>
      <c r="L22" s="79">
        <v>5.92</v>
      </c>
      <c r="M22" s="41">
        <v>5.84</v>
      </c>
      <c r="N22" s="41">
        <v>5.28</v>
      </c>
      <c r="O22" s="41">
        <v>5.81</v>
      </c>
      <c r="P22" s="41">
        <v>5.78</v>
      </c>
      <c r="Q22" s="79">
        <v>5.87</v>
      </c>
      <c r="R22" s="41">
        <v>5.86</v>
      </c>
      <c r="S22" s="41">
        <v>5.33</v>
      </c>
      <c r="T22" s="41">
        <v>5.8</v>
      </c>
      <c r="U22" s="41">
        <v>5.78</v>
      </c>
      <c r="V22" s="79">
        <v>5.78</v>
      </c>
      <c r="W22" s="41">
        <v>5.86</v>
      </c>
      <c r="X22" s="41">
        <v>5.35</v>
      </c>
      <c r="Y22" s="41">
        <v>5.76</v>
      </c>
      <c r="Z22" s="41">
        <v>5.75</v>
      </c>
      <c r="AA22" s="79">
        <v>5.89</v>
      </c>
      <c r="AB22" s="41">
        <v>5.86</v>
      </c>
      <c r="AC22" s="41">
        <v>5.35</v>
      </c>
      <c r="AD22" s="41">
        <v>5.8</v>
      </c>
      <c r="AE22" s="41">
        <v>5.79</v>
      </c>
      <c r="AF22" s="79">
        <v>6.02</v>
      </c>
      <c r="AG22" s="41">
        <v>5.98</v>
      </c>
      <c r="AH22" s="41">
        <v>5.4</v>
      </c>
      <c r="AI22" s="41">
        <v>5.76</v>
      </c>
      <c r="AJ22" s="41">
        <v>5.85</v>
      </c>
      <c r="AK22" s="79">
        <v>6</v>
      </c>
      <c r="AL22" s="41">
        <v>6</v>
      </c>
      <c r="AM22" s="41">
        <v>5.3</v>
      </c>
      <c r="AN22" s="41">
        <v>5.7</v>
      </c>
      <c r="AO22" s="41">
        <v>5.8</v>
      </c>
      <c r="AP22" s="79">
        <v>6</v>
      </c>
      <c r="AQ22" s="41">
        <v>5.6</v>
      </c>
      <c r="AR22" s="41">
        <v>5.5</v>
      </c>
      <c r="AS22" s="41">
        <v>5.8</v>
      </c>
      <c r="AT22" s="41">
        <v>5.8</v>
      </c>
      <c r="AU22" s="79">
        <v>5.9</v>
      </c>
      <c r="AV22" s="41">
        <v>6</v>
      </c>
      <c r="AW22" s="41">
        <v>5.3</v>
      </c>
      <c r="AX22" s="41">
        <v>5.6</v>
      </c>
      <c r="AY22" s="41">
        <v>5.8</v>
      </c>
      <c r="AZ22" s="79">
        <v>5.8</v>
      </c>
      <c r="BA22" s="41">
        <v>6</v>
      </c>
      <c r="BB22" s="41">
        <v>5.3</v>
      </c>
      <c r="BC22" s="41">
        <v>5.5</v>
      </c>
      <c r="BD22" s="41">
        <v>5.7</v>
      </c>
      <c r="BE22" s="79">
        <v>5.9</v>
      </c>
      <c r="BF22" s="41">
        <v>6.2</v>
      </c>
      <c r="BG22" s="41">
        <v>5.3</v>
      </c>
      <c r="BH22" s="41">
        <v>5.6</v>
      </c>
      <c r="BI22" s="41">
        <v>5.8</v>
      </c>
      <c r="BJ22" s="101">
        <v>5.9</v>
      </c>
      <c r="BK22" s="42">
        <v>6.1</v>
      </c>
      <c r="BL22" s="42">
        <v>5.3</v>
      </c>
      <c r="BM22" s="42">
        <v>5.6</v>
      </c>
      <c r="BN22" s="42">
        <v>5.8</v>
      </c>
      <c r="BO22" s="79">
        <v>5.91</v>
      </c>
      <c r="BP22" s="41">
        <v>6.09</v>
      </c>
      <c r="BQ22" s="41">
        <v>5.41</v>
      </c>
      <c r="BR22" s="41">
        <v>5.59</v>
      </c>
      <c r="BS22" s="41">
        <v>5.81</v>
      </c>
      <c r="BT22" s="79">
        <v>5.88</v>
      </c>
      <c r="BU22" s="41">
        <v>6.06</v>
      </c>
      <c r="BV22" s="41">
        <v>5.43</v>
      </c>
      <c r="BW22" s="41">
        <v>5.56</v>
      </c>
      <c r="BX22" s="41">
        <v>5.79</v>
      </c>
    </row>
    <row r="23" spans="1:76" s="37" customFormat="1" x14ac:dyDescent="0.25">
      <c r="A23" s="22" t="s">
        <v>21</v>
      </c>
      <c r="B23" s="79"/>
      <c r="C23" s="41"/>
      <c r="D23" s="41"/>
      <c r="E23" s="41"/>
      <c r="F23" s="41"/>
      <c r="G23" s="79"/>
      <c r="H23" s="41"/>
      <c r="I23" s="41"/>
      <c r="J23" s="41"/>
      <c r="K23" s="41"/>
      <c r="L23" s="79"/>
      <c r="M23" s="41"/>
      <c r="N23" s="41"/>
      <c r="O23" s="41"/>
      <c r="P23" s="41"/>
      <c r="Q23" s="79"/>
      <c r="R23" s="41"/>
      <c r="S23" s="41"/>
      <c r="T23" s="41"/>
      <c r="U23" s="41"/>
      <c r="V23" s="79"/>
      <c r="W23" s="41"/>
      <c r="X23" s="41"/>
      <c r="Y23" s="41"/>
      <c r="Z23" s="41"/>
      <c r="AA23" s="79">
        <v>5.59</v>
      </c>
      <c r="AB23" s="41">
        <v>5.46</v>
      </c>
      <c r="AC23" s="41">
        <v>5.13</v>
      </c>
      <c r="AD23" s="41">
        <v>5.82</v>
      </c>
      <c r="AE23" s="41">
        <v>5.57</v>
      </c>
      <c r="AF23" s="79">
        <v>5.65</v>
      </c>
      <c r="AG23" s="41">
        <v>5.44</v>
      </c>
      <c r="AH23" s="41">
        <v>5.23</v>
      </c>
      <c r="AI23" s="41">
        <v>5.93</v>
      </c>
      <c r="AJ23" s="41">
        <v>5.63</v>
      </c>
      <c r="AK23" s="79">
        <v>5.7</v>
      </c>
      <c r="AL23" s="41">
        <v>5.5</v>
      </c>
      <c r="AM23" s="41">
        <v>5.2</v>
      </c>
      <c r="AN23" s="41">
        <v>5.9</v>
      </c>
      <c r="AO23" s="41">
        <v>5.6</v>
      </c>
      <c r="AP23" s="79">
        <v>5.9</v>
      </c>
      <c r="AQ23" s="41">
        <v>5.5</v>
      </c>
      <c r="AR23" s="41">
        <v>5.5</v>
      </c>
      <c r="AS23" s="41">
        <v>6.3</v>
      </c>
      <c r="AT23" s="41">
        <v>5.9</v>
      </c>
      <c r="AU23" s="79">
        <v>5.9</v>
      </c>
      <c r="AV23" s="41">
        <v>5.6</v>
      </c>
      <c r="AW23" s="41">
        <v>5.3</v>
      </c>
      <c r="AX23" s="41">
        <v>6.1</v>
      </c>
      <c r="AY23" s="41">
        <v>5.8</v>
      </c>
      <c r="AZ23" s="79">
        <v>5.8</v>
      </c>
      <c r="BA23" s="41">
        <v>5.6</v>
      </c>
      <c r="BB23" s="41">
        <v>5.3</v>
      </c>
      <c r="BC23" s="41">
        <v>6.1</v>
      </c>
      <c r="BD23" s="41">
        <v>5.8</v>
      </c>
      <c r="BE23" s="79">
        <v>6</v>
      </c>
      <c r="BF23" s="41">
        <v>5.7</v>
      </c>
      <c r="BG23" s="41">
        <v>5.4</v>
      </c>
      <c r="BH23" s="41">
        <v>6.1</v>
      </c>
      <c r="BI23" s="41">
        <v>5.8</v>
      </c>
      <c r="BJ23" s="101">
        <v>6</v>
      </c>
      <c r="BK23" s="42">
        <v>5.7</v>
      </c>
      <c r="BL23" s="42">
        <v>5.5</v>
      </c>
      <c r="BM23" s="42">
        <v>6.2</v>
      </c>
      <c r="BN23" s="42">
        <v>5.9</v>
      </c>
      <c r="BO23" s="79">
        <v>6.27</v>
      </c>
      <c r="BP23" s="41">
        <v>5.89</v>
      </c>
      <c r="BQ23" s="41">
        <v>5.47</v>
      </c>
      <c r="BR23" s="41">
        <v>6.35</v>
      </c>
      <c r="BS23" s="41">
        <v>6.06</v>
      </c>
      <c r="BT23" s="79">
        <v>6.37</v>
      </c>
      <c r="BU23" s="41">
        <v>5.99</v>
      </c>
      <c r="BV23" s="41">
        <v>5.47</v>
      </c>
      <c r="BW23" s="41">
        <v>6.47</v>
      </c>
      <c r="BX23" s="41">
        <v>6.14</v>
      </c>
    </row>
    <row r="24" spans="1:76" s="37" customFormat="1" x14ac:dyDescent="0.25">
      <c r="A24" s="22" t="s">
        <v>23</v>
      </c>
      <c r="B24" s="79"/>
      <c r="C24" s="41"/>
      <c r="D24" s="41"/>
      <c r="E24" s="41"/>
      <c r="F24" s="41"/>
      <c r="G24" s="79"/>
      <c r="H24" s="41"/>
      <c r="I24" s="41"/>
      <c r="J24" s="41"/>
      <c r="K24" s="41"/>
      <c r="L24" s="79"/>
      <c r="M24" s="41"/>
      <c r="N24" s="41"/>
      <c r="O24" s="41"/>
      <c r="P24" s="41"/>
      <c r="Q24" s="79"/>
      <c r="R24" s="41"/>
      <c r="S24" s="41"/>
      <c r="T24" s="41"/>
      <c r="U24" s="41"/>
      <c r="V24" s="79"/>
      <c r="W24" s="41"/>
      <c r="X24" s="41"/>
      <c r="Y24" s="41"/>
      <c r="Z24" s="41"/>
      <c r="AA24" s="79">
        <v>5.88</v>
      </c>
      <c r="AB24" s="41">
        <v>5.85</v>
      </c>
      <c r="AC24" s="41">
        <v>5.52</v>
      </c>
      <c r="AD24" s="41">
        <v>5.94</v>
      </c>
      <c r="AE24" s="41">
        <v>5.87</v>
      </c>
      <c r="AF24" s="79">
        <v>5.95</v>
      </c>
      <c r="AG24" s="41">
        <v>5.83</v>
      </c>
      <c r="AH24" s="41">
        <v>5.67</v>
      </c>
      <c r="AI24" s="41">
        <v>6.01</v>
      </c>
      <c r="AJ24" s="41">
        <v>5.93</v>
      </c>
      <c r="AK24" s="79">
        <v>5.8</v>
      </c>
      <c r="AL24" s="41">
        <v>5.9</v>
      </c>
      <c r="AM24" s="41">
        <v>5.6</v>
      </c>
      <c r="AN24" s="41">
        <v>6</v>
      </c>
      <c r="AO24" s="41">
        <v>5.9</v>
      </c>
      <c r="AP24" s="79"/>
      <c r="AQ24" s="41"/>
      <c r="AR24" s="41"/>
      <c r="AS24" s="41"/>
      <c r="AT24" s="41"/>
      <c r="AU24" s="79">
        <v>5.8</v>
      </c>
      <c r="AV24" s="41">
        <v>5.8</v>
      </c>
      <c r="AW24" s="41">
        <v>5.5</v>
      </c>
      <c r="AX24" s="41">
        <v>5.9</v>
      </c>
      <c r="AY24" s="41">
        <v>5.8</v>
      </c>
      <c r="AZ24" s="79">
        <v>5.8</v>
      </c>
      <c r="BA24" s="41">
        <v>5.7</v>
      </c>
      <c r="BB24" s="41">
        <v>5.3</v>
      </c>
      <c r="BC24" s="41">
        <v>5.8</v>
      </c>
      <c r="BD24" s="41">
        <v>5.7</v>
      </c>
      <c r="BE24" s="79">
        <v>5.8</v>
      </c>
      <c r="BF24" s="41">
        <v>5.8</v>
      </c>
      <c r="BG24" s="41">
        <v>5.4</v>
      </c>
      <c r="BH24" s="41">
        <v>5.8</v>
      </c>
      <c r="BI24" s="41">
        <v>5.8</v>
      </c>
      <c r="BJ24" s="101">
        <v>5.9</v>
      </c>
      <c r="BK24" s="42">
        <v>5.9</v>
      </c>
      <c r="BL24" s="42">
        <v>5.5</v>
      </c>
      <c r="BM24" s="42">
        <v>5.9</v>
      </c>
      <c r="BN24" s="42">
        <v>5.8</v>
      </c>
      <c r="BO24" s="79">
        <v>6.17</v>
      </c>
      <c r="BP24" s="41">
        <v>6.16</v>
      </c>
      <c r="BQ24" s="41">
        <v>5.57</v>
      </c>
      <c r="BR24" s="41">
        <v>5.91</v>
      </c>
      <c r="BS24" s="41">
        <v>6.01</v>
      </c>
      <c r="BT24" s="79">
        <v>6.29</v>
      </c>
      <c r="BU24" s="41">
        <v>6.26</v>
      </c>
      <c r="BV24" s="41">
        <v>5.59</v>
      </c>
      <c r="BW24" s="41">
        <v>5.97</v>
      </c>
      <c r="BX24" s="41">
        <v>6.09</v>
      </c>
    </row>
    <row r="25" spans="1:76" s="37" customFormat="1" hidden="1" x14ac:dyDescent="0.25">
      <c r="A25" s="22" t="s">
        <v>81</v>
      </c>
      <c r="B25" s="79"/>
      <c r="C25" s="41"/>
      <c r="D25" s="41"/>
      <c r="E25" s="41"/>
      <c r="F25" s="41"/>
      <c r="G25" s="79"/>
      <c r="H25" s="41"/>
      <c r="I25" s="41"/>
      <c r="J25" s="41"/>
      <c r="K25" s="41"/>
      <c r="L25" s="79"/>
      <c r="M25" s="41"/>
      <c r="N25" s="41"/>
      <c r="O25" s="41"/>
      <c r="P25" s="41"/>
      <c r="Q25" s="79"/>
      <c r="R25" s="41"/>
      <c r="S25" s="41"/>
      <c r="T25" s="41"/>
      <c r="U25" s="41"/>
      <c r="V25" s="79"/>
      <c r="W25" s="41"/>
      <c r="X25" s="41"/>
      <c r="Y25" s="41"/>
      <c r="Z25" s="41"/>
      <c r="AA25" s="79">
        <v>6.53</v>
      </c>
      <c r="AB25" s="41">
        <v>6.26</v>
      </c>
      <c r="AC25" s="41">
        <v>6.3</v>
      </c>
      <c r="AD25" s="41">
        <v>6.88</v>
      </c>
      <c r="AE25" s="41">
        <v>6.56</v>
      </c>
      <c r="AF25" s="79"/>
      <c r="AG25" s="41"/>
      <c r="AH25" s="41"/>
      <c r="AI25" s="41"/>
      <c r="AJ25" s="41"/>
      <c r="AK25" s="79"/>
      <c r="AL25" s="41"/>
      <c r="AM25" s="41"/>
      <c r="AN25" s="41"/>
      <c r="AO25" s="41"/>
      <c r="AP25" s="79">
        <v>6.7</v>
      </c>
      <c r="AQ25" s="41">
        <v>6.1</v>
      </c>
      <c r="AR25" s="41">
        <v>6.6</v>
      </c>
      <c r="AS25" s="41">
        <v>7.2</v>
      </c>
      <c r="AT25" s="41">
        <v>6.7</v>
      </c>
      <c r="AU25" s="79"/>
      <c r="AV25" s="41"/>
      <c r="AW25" s="41"/>
      <c r="AX25" s="41"/>
      <c r="AY25" s="41"/>
      <c r="AZ25" s="79"/>
      <c r="BA25" s="41"/>
      <c r="BB25" s="41"/>
      <c r="BC25" s="41"/>
      <c r="BD25" s="41"/>
      <c r="BE25" s="79"/>
      <c r="BF25" s="41"/>
      <c r="BG25" s="41"/>
      <c r="BH25" s="41"/>
      <c r="BI25" s="41"/>
      <c r="BJ25" s="101"/>
      <c r="BK25" s="42"/>
      <c r="BL25" s="42"/>
      <c r="BM25" s="42"/>
      <c r="BN25" s="42"/>
      <c r="BO25" s="79"/>
      <c r="BP25" s="41"/>
      <c r="BQ25" s="41"/>
      <c r="BR25" s="41"/>
      <c r="BS25" s="41"/>
      <c r="BT25" s="79"/>
      <c r="BU25" s="41"/>
      <c r="BV25" s="41"/>
      <c r="BW25" s="41"/>
      <c r="BX25" s="41"/>
    </row>
    <row r="26" spans="1:76" s="37" customFormat="1" x14ac:dyDescent="0.25">
      <c r="A26" s="22" t="s">
        <v>24</v>
      </c>
      <c r="B26" s="79">
        <v>5.7</v>
      </c>
      <c r="C26" s="41">
        <v>5.6</v>
      </c>
      <c r="D26" s="41">
        <v>5.25</v>
      </c>
      <c r="E26" s="41">
        <v>5.63</v>
      </c>
      <c r="F26" s="41">
        <v>5.61</v>
      </c>
      <c r="G26" s="79">
        <v>5.87</v>
      </c>
      <c r="H26" s="41">
        <v>5.73</v>
      </c>
      <c r="I26" s="41">
        <v>5.38</v>
      </c>
      <c r="J26" s="41">
        <v>5.68</v>
      </c>
      <c r="K26" s="41">
        <v>5.73</v>
      </c>
      <c r="L26" s="79">
        <v>5.93</v>
      </c>
      <c r="M26" s="41">
        <v>5.89</v>
      </c>
      <c r="N26" s="41">
        <v>5.34</v>
      </c>
      <c r="O26" s="41">
        <v>5.75</v>
      </c>
      <c r="P26" s="41">
        <v>5.8</v>
      </c>
      <c r="Q26" s="79">
        <v>5.87</v>
      </c>
      <c r="R26" s="41">
        <v>5.87</v>
      </c>
      <c r="S26" s="41">
        <v>5.36</v>
      </c>
      <c r="T26" s="41">
        <v>5.72</v>
      </c>
      <c r="U26" s="41">
        <v>5.77</v>
      </c>
      <c r="V26" s="79">
        <v>5.86</v>
      </c>
      <c r="W26" s="41">
        <v>5.88</v>
      </c>
      <c r="X26" s="41">
        <v>5.24</v>
      </c>
      <c r="Y26" s="41">
        <v>5.61</v>
      </c>
      <c r="Z26" s="41">
        <v>5.71</v>
      </c>
      <c r="AA26" s="79">
        <v>5.92</v>
      </c>
      <c r="AB26" s="41">
        <v>5.89</v>
      </c>
      <c r="AC26" s="41">
        <v>5.29</v>
      </c>
      <c r="AD26" s="41">
        <v>5.6</v>
      </c>
      <c r="AE26" s="41">
        <v>5.74</v>
      </c>
      <c r="AF26" s="79">
        <v>6</v>
      </c>
      <c r="AG26" s="41">
        <v>5.98</v>
      </c>
      <c r="AH26" s="41">
        <v>5.27</v>
      </c>
      <c r="AI26" s="41">
        <v>5.46</v>
      </c>
      <c r="AJ26" s="41">
        <v>5.74</v>
      </c>
      <c r="AK26" s="79">
        <v>6.1</v>
      </c>
      <c r="AL26" s="41">
        <v>6.1</v>
      </c>
      <c r="AM26" s="41">
        <v>5.3</v>
      </c>
      <c r="AN26" s="41">
        <v>5.7</v>
      </c>
      <c r="AO26" s="41">
        <v>5.9</v>
      </c>
      <c r="AP26" s="79">
        <v>6.2</v>
      </c>
      <c r="AQ26" s="41">
        <v>6.1</v>
      </c>
      <c r="AR26" s="41">
        <v>5.4</v>
      </c>
      <c r="AS26" s="41">
        <v>5.7</v>
      </c>
      <c r="AT26" s="41">
        <v>5.9</v>
      </c>
      <c r="AU26" s="79">
        <v>6.1</v>
      </c>
      <c r="AV26" s="41">
        <v>6.1</v>
      </c>
      <c r="AW26" s="41">
        <v>5.4</v>
      </c>
      <c r="AX26" s="41">
        <v>5.7</v>
      </c>
      <c r="AY26" s="41">
        <v>5.9</v>
      </c>
      <c r="AZ26" s="79">
        <v>6.1</v>
      </c>
      <c r="BA26" s="41">
        <v>6.1</v>
      </c>
      <c r="BB26" s="41">
        <v>5.5</v>
      </c>
      <c r="BC26" s="41">
        <v>5.7</v>
      </c>
      <c r="BD26" s="41">
        <v>5.9</v>
      </c>
      <c r="BE26" s="79">
        <v>6.2</v>
      </c>
      <c r="BF26" s="41">
        <v>6.3</v>
      </c>
      <c r="BG26" s="41">
        <v>5.5</v>
      </c>
      <c r="BH26" s="41">
        <v>5.8</v>
      </c>
      <c r="BI26" s="41">
        <v>6</v>
      </c>
      <c r="BJ26" s="101">
        <v>6.2</v>
      </c>
      <c r="BK26" s="42">
        <v>6.2</v>
      </c>
      <c r="BL26" s="42">
        <v>5.4</v>
      </c>
      <c r="BM26" s="42">
        <v>5.7</v>
      </c>
      <c r="BN26" s="42">
        <v>5.9</v>
      </c>
      <c r="BO26" s="79">
        <v>6.2</v>
      </c>
      <c r="BP26" s="41">
        <v>6.2</v>
      </c>
      <c r="BQ26" s="41">
        <v>5.46</v>
      </c>
      <c r="BR26" s="41">
        <v>5.79</v>
      </c>
      <c r="BS26" s="41">
        <v>5.97</v>
      </c>
      <c r="BT26" s="79">
        <v>6.23</v>
      </c>
      <c r="BU26" s="41">
        <v>6.22</v>
      </c>
      <c r="BV26" s="41">
        <v>5.48</v>
      </c>
      <c r="BW26" s="41">
        <v>5.79</v>
      </c>
      <c r="BX26" s="41">
        <v>5.99</v>
      </c>
    </row>
    <row r="27" spans="1:76" s="37" customFormat="1" x14ac:dyDescent="0.25">
      <c r="A27" s="22" t="s">
        <v>25</v>
      </c>
      <c r="B27" s="79"/>
      <c r="C27" s="41"/>
      <c r="D27" s="41"/>
      <c r="E27" s="41"/>
      <c r="F27" s="41"/>
      <c r="G27" s="79"/>
      <c r="H27" s="41"/>
      <c r="I27" s="41"/>
      <c r="J27" s="41"/>
      <c r="K27" s="41"/>
      <c r="L27" s="79"/>
      <c r="M27" s="41"/>
      <c r="N27" s="41"/>
      <c r="O27" s="41"/>
      <c r="P27" s="41"/>
      <c r="Q27" s="79"/>
      <c r="R27" s="41"/>
      <c r="S27" s="41"/>
      <c r="T27" s="41"/>
      <c r="U27" s="41"/>
      <c r="V27" s="79"/>
      <c r="W27" s="41"/>
      <c r="X27" s="41"/>
      <c r="Y27" s="41"/>
      <c r="Z27" s="41"/>
      <c r="AA27" s="79">
        <v>5.43</v>
      </c>
      <c r="AB27" s="41">
        <v>5.1100000000000003</v>
      </c>
      <c r="AC27" s="41">
        <v>4.91</v>
      </c>
      <c r="AD27" s="41">
        <v>5.63</v>
      </c>
      <c r="AE27" s="41">
        <v>5.33</v>
      </c>
      <c r="AF27" s="79">
        <v>5.36</v>
      </c>
      <c r="AG27" s="41">
        <v>4.95</v>
      </c>
      <c r="AH27" s="41">
        <v>4.84</v>
      </c>
      <c r="AI27" s="41">
        <v>5.55</v>
      </c>
      <c r="AJ27" s="41">
        <v>5.24</v>
      </c>
      <c r="AK27" s="79">
        <v>5.3</v>
      </c>
      <c r="AL27" s="41">
        <v>5</v>
      </c>
      <c r="AM27" s="41">
        <v>4.9000000000000004</v>
      </c>
      <c r="AN27" s="41">
        <v>5.7</v>
      </c>
      <c r="AO27" s="41">
        <v>5.3</v>
      </c>
      <c r="AP27" s="79">
        <v>5.3</v>
      </c>
      <c r="AQ27" s="41">
        <v>4.9000000000000004</v>
      </c>
      <c r="AR27" s="41">
        <v>4.8</v>
      </c>
      <c r="AS27" s="41">
        <v>5.6</v>
      </c>
      <c r="AT27" s="41">
        <v>5.2</v>
      </c>
      <c r="AU27" s="79">
        <v>5.3</v>
      </c>
      <c r="AV27" s="41">
        <v>4.9000000000000004</v>
      </c>
      <c r="AW27" s="41">
        <v>4.8</v>
      </c>
      <c r="AX27" s="41">
        <v>5.7</v>
      </c>
      <c r="AY27" s="41">
        <v>5.2</v>
      </c>
      <c r="AZ27" s="79">
        <v>5.3</v>
      </c>
      <c r="BA27" s="41">
        <v>4.9000000000000004</v>
      </c>
      <c r="BB27" s="41">
        <v>4.8</v>
      </c>
      <c r="BC27" s="41">
        <v>5.6</v>
      </c>
      <c r="BD27" s="41">
        <v>5.2</v>
      </c>
      <c r="BE27" s="79">
        <v>5.2</v>
      </c>
      <c r="BF27" s="41">
        <v>4.9000000000000004</v>
      </c>
      <c r="BG27" s="41">
        <v>4.7</v>
      </c>
      <c r="BH27" s="41">
        <v>5.5</v>
      </c>
      <c r="BI27" s="41">
        <v>5.0999999999999996</v>
      </c>
      <c r="BJ27" s="101">
        <v>5.4</v>
      </c>
      <c r="BK27" s="42">
        <v>5</v>
      </c>
      <c r="BL27" s="42">
        <v>4.8</v>
      </c>
      <c r="BM27" s="42">
        <v>5.6</v>
      </c>
      <c r="BN27" s="42">
        <v>5.3</v>
      </c>
      <c r="BO27" s="79">
        <v>5.47</v>
      </c>
      <c r="BP27" s="41">
        <v>5.08</v>
      </c>
      <c r="BQ27" s="41">
        <v>4.84</v>
      </c>
      <c r="BR27" s="41">
        <v>5.79</v>
      </c>
      <c r="BS27" s="41">
        <v>5.36</v>
      </c>
      <c r="BT27" s="79">
        <v>5.46</v>
      </c>
      <c r="BU27" s="41">
        <v>5.0599999999999996</v>
      </c>
      <c r="BV27" s="41">
        <v>4.92</v>
      </c>
      <c r="BW27" s="41">
        <v>5.84</v>
      </c>
      <c r="BX27" s="41">
        <v>5.38</v>
      </c>
    </row>
    <row r="28" spans="1:76" s="37" customFormat="1" hidden="1" x14ac:dyDescent="0.25">
      <c r="A28" s="22" t="s">
        <v>58</v>
      </c>
      <c r="B28" s="79"/>
      <c r="C28" s="41"/>
      <c r="D28" s="41"/>
      <c r="E28" s="41"/>
      <c r="F28" s="41"/>
      <c r="G28" s="79"/>
      <c r="H28" s="41"/>
      <c r="I28" s="41"/>
      <c r="J28" s="41"/>
      <c r="K28" s="41"/>
      <c r="L28" s="79"/>
      <c r="M28" s="41"/>
      <c r="N28" s="41"/>
      <c r="O28" s="41"/>
      <c r="P28" s="41"/>
      <c r="Q28" s="79"/>
      <c r="R28" s="41"/>
      <c r="S28" s="41"/>
      <c r="T28" s="41"/>
      <c r="U28" s="41"/>
      <c r="V28" s="79"/>
      <c r="W28" s="41"/>
      <c r="X28" s="41"/>
      <c r="Y28" s="41"/>
      <c r="Z28" s="41"/>
      <c r="AA28" s="79"/>
      <c r="AB28" s="41"/>
      <c r="AC28" s="41"/>
      <c r="AD28" s="41"/>
      <c r="AE28" s="41"/>
      <c r="AF28" s="79">
        <v>5.08</v>
      </c>
      <c r="AG28" s="41">
        <v>4.97</v>
      </c>
      <c r="AH28" s="41">
        <v>5.08</v>
      </c>
      <c r="AI28" s="41">
        <v>5.67</v>
      </c>
      <c r="AJ28" s="41">
        <v>5.26</v>
      </c>
      <c r="AK28" s="79">
        <v>5.2</v>
      </c>
      <c r="AL28" s="41">
        <v>5.0999999999999996</v>
      </c>
      <c r="AM28" s="41">
        <v>5.0999999999999996</v>
      </c>
      <c r="AN28" s="41">
        <v>5.8</v>
      </c>
      <c r="AO28" s="41">
        <v>5.4</v>
      </c>
      <c r="AP28" s="79">
        <v>5.2</v>
      </c>
      <c r="AQ28" s="41">
        <v>5.0999999999999996</v>
      </c>
      <c r="AR28" s="41">
        <v>5.0999999999999996</v>
      </c>
      <c r="AS28" s="41">
        <v>5.8</v>
      </c>
      <c r="AT28" s="41">
        <v>5.4</v>
      </c>
      <c r="AU28" s="79"/>
      <c r="AV28" s="41"/>
      <c r="AW28" s="41"/>
      <c r="AX28" s="41"/>
      <c r="AY28" s="41"/>
      <c r="AZ28" s="79">
        <v>5.0999999999999996</v>
      </c>
      <c r="BA28" s="41">
        <v>5</v>
      </c>
      <c r="BB28" s="41">
        <v>4.9000000000000004</v>
      </c>
      <c r="BC28" s="41">
        <v>5.6</v>
      </c>
      <c r="BD28" s="41">
        <v>5.2</v>
      </c>
      <c r="BE28" s="79">
        <v>5</v>
      </c>
      <c r="BF28" s="41">
        <v>5</v>
      </c>
      <c r="BG28" s="41">
        <v>4.8</v>
      </c>
      <c r="BH28" s="41">
        <v>5.6</v>
      </c>
      <c r="BI28" s="41">
        <v>5.0999999999999996</v>
      </c>
      <c r="BJ28" s="101"/>
      <c r="BK28" s="42"/>
      <c r="BL28" s="42"/>
      <c r="BM28" s="42"/>
      <c r="BN28" s="42"/>
      <c r="BO28" s="102"/>
      <c r="BT28" s="79"/>
      <c r="BU28" s="41"/>
      <c r="BV28" s="41"/>
      <c r="BW28" s="41"/>
      <c r="BX28" s="41"/>
    </row>
    <row r="29" spans="1:76" s="37" customFormat="1" x14ac:dyDescent="0.25">
      <c r="A29" s="22" t="s">
        <v>26</v>
      </c>
      <c r="B29" s="79">
        <v>6.62</v>
      </c>
      <c r="C29" s="41">
        <v>6.48</v>
      </c>
      <c r="D29" s="41">
        <v>6.14</v>
      </c>
      <c r="E29" s="41">
        <v>6.37</v>
      </c>
      <c r="F29" s="41">
        <v>6.47</v>
      </c>
      <c r="G29" s="79">
        <v>6.82</v>
      </c>
      <c r="H29" s="41">
        <v>6.6</v>
      </c>
      <c r="I29" s="41">
        <v>6.11</v>
      </c>
      <c r="J29" s="41">
        <v>6.39</v>
      </c>
      <c r="K29" s="41">
        <v>6.54</v>
      </c>
      <c r="L29" s="79">
        <v>7</v>
      </c>
      <c r="M29" s="41">
        <v>6.8</v>
      </c>
      <c r="N29" s="41">
        <v>6.15</v>
      </c>
      <c r="O29" s="41">
        <v>6.44</v>
      </c>
      <c r="P29" s="41">
        <v>6.66</v>
      </c>
      <c r="Q29" s="79">
        <v>6.93</v>
      </c>
      <c r="R29" s="41">
        <v>6.85</v>
      </c>
      <c r="S29" s="41">
        <v>6.13</v>
      </c>
      <c r="T29" s="41">
        <v>6.41</v>
      </c>
      <c r="U29" s="41">
        <v>6.64</v>
      </c>
      <c r="V29" s="79">
        <v>6.96</v>
      </c>
      <c r="W29" s="41">
        <v>6.87</v>
      </c>
      <c r="X29" s="41">
        <v>6.13</v>
      </c>
      <c r="Y29" s="41">
        <v>6.43</v>
      </c>
      <c r="Z29" s="41">
        <v>6.65</v>
      </c>
      <c r="AA29" s="79">
        <v>7.04</v>
      </c>
      <c r="AB29" s="41">
        <v>6.92</v>
      </c>
      <c r="AC29" s="41">
        <v>6.17</v>
      </c>
      <c r="AD29" s="41">
        <v>6.45</v>
      </c>
      <c r="AE29" s="41">
        <v>6.71</v>
      </c>
      <c r="AF29" s="79">
        <v>7.1</v>
      </c>
      <c r="AG29" s="41">
        <v>7</v>
      </c>
      <c r="AH29" s="41">
        <v>6.17</v>
      </c>
      <c r="AI29" s="41">
        <v>6.51</v>
      </c>
      <c r="AJ29" s="41">
        <v>6.76</v>
      </c>
      <c r="AK29" s="79">
        <v>7.2</v>
      </c>
      <c r="AL29" s="41">
        <v>7</v>
      </c>
      <c r="AM29" s="41">
        <v>6.2</v>
      </c>
      <c r="AN29" s="41">
        <v>6.6</v>
      </c>
      <c r="AO29" s="41">
        <v>6.8</v>
      </c>
      <c r="AP29" s="79">
        <v>7.2</v>
      </c>
      <c r="AQ29" s="41">
        <v>7</v>
      </c>
      <c r="AR29" s="41">
        <v>6.2</v>
      </c>
      <c r="AS29" s="41">
        <v>6.6</v>
      </c>
      <c r="AT29" s="41">
        <v>6.9</v>
      </c>
      <c r="AU29" s="79">
        <v>7.2</v>
      </c>
      <c r="AV29" s="41">
        <v>7</v>
      </c>
      <c r="AW29" s="41">
        <v>6.2</v>
      </c>
      <c r="AX29" s="41">
        <v>6.7</v>
      </c>
      <c r="AY29" s="41">
        <v>6.8</v>
      </c>
      <c r="AZ29" s="79">
        <v>7.2</v>
      </c>
      <c r="BA29" s="41">
        <v>7</v>
      </c>
      <c r="BB29" s="41">
        <v>6.1</v>
      </c>
      <c r="BC29" s="41">
        <v>6.6</v>
      </c>
      <c r="BD29" s="41">
        <v>6.8</v>
      </c>
      <c r="BE29" s="79">
        <v>7.2</v>
      </c>
      <c r="BF29" s="41">
        <v>7</v>
      </c>
      <c r="BG29" s="41">
        <v>6.2</v>
      </c>
      <c r="BH29" s="41">
        <v>6.6</v>
      </c>
      <c r="BI29" s="41">
        <v>6.8</v>
      </c>
      <c r="BJ29" s="101">
        <v>7.1</v>
      </c>
      <c r="BK29" s="42">
        <v>7</v>
      </c>
      <c r="BL29" s="42">
        <v>6.1</v>
      </c>
      <c r="BM29" s="42">
        <v>6.6</v>
      </c>
      <c r="BN29" s="42">
        <v>6.8</v>
      </c>
      <c r="BO29" s="79">
        <v>7.27</v>
      </c>
      <c r="BP29" s="41">
        <v>7.07</v>
      </c>
      <c r="BQ29" s="41">
        <v>6.25</v>
      </c>
      <c r="BR29" s="41">
        <v>6.71</v>
      </c>
      <c r="BS29" s="41">
        <v>6.89</v>
      </c>
      <c r="BT29" s="79">
        <v>7.33</v>
      </c>
      <c r="BU29" s="41">
        <v>7.11</v>
      </c>
      <c r="BV29" s="41">
        <v>6.06</v>
      </c>
      <c r="BW29" s="41">
        <v>6.79</v>
      </c>
      <c r="BX29" s="41">
        <v>6.88</v>
      </c>
    </row>
    <row r="30" spans="1:76" s="37" customFormat="1" hidden="1" x14ac:dyDescent="0.25">
      <c r="A30" s="22" t="s">
        <v>27</v>
      </c>
      <c r="B30" s="79"/>
      <c r="C30" s="41"/>
      <c r="D30" s="41"/>
      <c r="E30" s="41"/>
      <c r="F30" s="41"/>
      <c r="G30" s="79"/>
      <c r="H30" s="41"/>
      <c r="I30" s="41"/>
      <c r="J30" s="41"/>
      <c r="K30" s="41"/>
      <c r="L30" s="79"/>
      <c r="M30" s="41"/>
      <c r="N30" s="41"/>
      <c r="O30" s="41"/>
      <c r="P30" s="41"/>
      <c r="Q30" s="79"/>
      <c r="R30" s="41"/>
      <c r="S30" s="41"/>
      <c r="T30" s="41"/>
      <c r="U30" s="41"/>
      <c r="V30" s="79"/>
      <c r="W30" s="41"/>
      <c r="X30" s="41"/>
      <c r="Y30" s="41"/>
      <c r="Z30" s="41"/>
      <c r="AA30" s="79">
        <v>6.67</v>
      </c>
      <c r="AB30" s="41">
        <v>6.91</v>
      </c>
      <c r="AC30" s="41">
        <v>6.03</v>
      </c>
      <c r="AD30" s="41">
        <v>6.69</v>
      </c>
      <c r="AE30" s="41">
        <v>6.64</v>
      </c>
      <c r="AF30" s="79">
        <v>6.63</v>
      </c>
      <c r="AG30" s="41">
        <v>6.88</v>
      </c>
      <c r="AH30" s="41">
        <v>5.92</v>
      </c>
      <c r="AI30" s="41">
        <v>6.53</v>
      </c>
      <c r="AJ30" s="41">
        <v>6.55</v>
      </c>
      <c r="AK30" s="79">
        <v>6.5</v>
      </c>
      <c r="AL30" s="41">
        <v>6.7</v>
      </c>
      <c r="AM30" s="41">
        <v>5.9</v>
      </c>
      <c r="AN30" s="41">
        <v>6.4</v>
      </c>
      <c r="AO30" s="41">
        <v>6.4</v>
      </c>
      <c r="AP30" s="79">
        <v>6.7</v>
      </c>
      <c r="AQ30" s="41">
        <v>6.8</v>
      </c>
      <c r="AR30" s="41">
        <v>5.9</v>
      </c>
      <c r="AS30" s="41">
        <v>6.5</v>
      </c>
      <c r="AT30" s="41">
        <v>6.6</v>
      </c>
      <c r="AU30" s="79">
        <v>6.6</v>
      </c>
      <c r="AV30" s="41">
        <v>6.8</v>
      </c>
      <c r="AW30" s="41">
        <v>6</v>
      </c>
      <c r="AX30" s="41">
        <v>6.5</v>
      </c>
      <c r="AY30" s="41">
        <v>6.5</v>
      </c>
      <c r="AZ30" s="79">
        <v>6.5</v>
      </c>
      <c r="BA30" s="41">
        <v>6.7</v>
      </c>
      <c r="BB30" s="41">
        <v>5.8</v>
      </c>
      <c r="BC30" s="41">
        <v>6.4</v>
      </c>
      <c r="BD30" s="41">
        <v>6.4</v>
      </c>
      <c r="BE30" s="79">
        <v>6.6</v>
      </c>
      <c r="BF30" s="41">
        <v>6.8</v>
      </c>
      <c r="BG30" s="41">
        <v>5.9</v>
      </c>
      <c r="BH30" s="41">
        <v>6.5</v>
      </c>
      <c r="BI30" s="41">
        <v>6.5</v>
      </c>
      <c r="BJ30" s="101">
        <v>6.7</v>
      </c>
      <c r="BK30" s="42">
        <v>6.8</v>
      </c>
      <c r="BL30" s="42">
        <v>5.8</v>
      </c>
      <c r="BM30" s="42">
        <v>6.5</v>
      </c>
      <c r="BN30" s="42">
        <v>6.5</v>
      </c>
      <c r="BO30" s="79">
        <v>6.54</v>
      </c>
      <c r="BP30" s="41">
        <v>6.78</v>
      </c>
      <c r="BQ30" s="41">
        <v>5.81</v>
      </c>
      <c r="BR30" s="41">
        <v>6.54</v>
      </c>
      <c r="BS30" s="41">
        <v>6.48</v>
      </c>
      <c r="BT30" s="79">
        <v>6.67</v>
      </c>
      <c r="BU30" s="41">
        <v>6.82</v>
      </c>
      <c r="BV30" s="41">
        <v>5.79</v>
      </c>
      <c r="BW30" s="41">
        <v>6.61</v>
      </c>
      <c r="BX30" s="41">
        <v>6.53</v>
      </c>
    </row>
    <row r="31" spans="1:76" s="37" customFormat="1" x14ac:dyDescent="0.25">
      <c r="A31" s="22" t="s">
        <v>62</v>
      </c>
      <c r="B31" s="79"/>
      <c r="C31" s="41"/>
      <c r="D31" s="41"/>
      <c r="E31" s="41"/>
      <c r="F31" s="41"/>
      <c r="G31" s="79"/>
      <c r="H31" s="41"/>
      <c r="I31" s="41"/>
      <c r="J31" s="41"/>
      <c r="K31" s="41"/>
      <c r="L31" s="79"/>
      <c r="M31" s="41"/>
      <c r="N31" s="41"/>
      <c r="O31" s="41"/>
      <c r="P31" s="41"/>
      <c r="Q31" s="79"/>
      <c r="R31" s="41"/>
      <c r="S31" s="41"/>
      <c r="T31" s="41"/>
      <c r="U31" s="41"/>
      <c r="V31" s="79"/>
      <c r="W31" s="41"/>
      <c r="X31" s="41"/>
      <c r="Y31" s="41"/>
      <c r="Z31" s="41"/>
      <c r="AA31" s="79">
        <v>6.09</v>
      </c>
      <c r="AB31" s="41">
        <v>6.04</v>
      </c>
      <c r="AC31" s="41">
        <v>5.61</v>
      </c>
      <c r="AD31" s="41">
        <v>5.82</v>
      </c>
      <c r="AE31" s="41">
        <v>5.95</v>
      </c>
      <c r="AF31" s="79">
        <v>6.14</v>
      </c>
      <c r="AG31" s="41">
        <v>6.14</v>
      </c>
      <c r="AH31" s="41">
        <v>5.64</v>
      </c>
      <c r="AI31" s="41">
        <v>5.85</v>
      </c>
      <c r="AJ31" s="41">
        <v>6</v>
      </c>
      <c r="AK31" s="79">
        <v>6.2</v>
      </c>
      <c r="AL31" s="41">
        <v>6.2</v>
      </c>
      <c r="AM31" s="41">
        <v>5.7</v>
      </c>
      <c r="AN31" s="41">
        <v>6</v>
      </c>
      <c r="AO31" s="41">
        <v>6.1</v>
      </c>
      <c r="AP31" s="79"/>
      <c r="AQ31" s="41"/>
      <c r="AR31" s="41"/>
      <c r="AS31" s="41"/>
      <c r="AT31" s="41"/>
      <c r="AU31" s="79"/>
      <c r="AV31" s="41"/>
      <c r="AW31" s="41"/>
      <c r="AX31" s="41"/>
      <c r="AY31" s="41"/>
      <c r="AZ31" s="79"/>
      <c r="BA31" s="41"/>
      <c r="BB31" s="41"/>
      <c r="BC31" s="41"/>
      <c r="BD31" s="41"/>
      <c r="BE31" s="79"/>
      <c r="BF31" s="41"/>
      <c r="BG31" s="41"/>
      <c r="BH31" s="41"/>
      <c r="BI31" s="41"/>
      <c r="BJ31" s="101"/>
      <c r="BK31" s="42"/>
      <c r="BL31" s="42"/>
      <c r="BM31" s="42"/>
      <c r="BN31" s="42"/>
      <c r="BO31" s="79"/>
      <c r="BP31" s="41"/>
      <c r="BQ31" s="41"/>
      <c r="BR31" s="41"/>
      <c r="BS31" s="41"/>
      <c r="BT31" s="79"/>
      <c r="BU31" s="41"/>
      <c r="BV31" s="41"/>
      <c r="BW31" s="41"/>
      <c r="BX31" s="41"/>
    </row>
    <row r="32" spans="1:76" s="37" customFormat="1" x14ac:dyDescent="0.25">
      <c r="A32" s="22" t="s">
        <v>28</v>
      </c>
      <c r="B32" s="79">
        <v>5.86</v>
      </c>
      <c r="C32" s="41">
        <v>5.58</v>
      </c>
      <c r="D32" s="41">
        <v>5.66</v>
      </c>
      <c r="E32" s="41">
        <v>5.92</v>
      </c>
      <c r="F32" s="41">
        <v>5.82</v>
      </c>
      <c r="G32" s="79">
        <v>6.12</v>
      </c>
      <c r="H32" s="41">
        <v>5.74</v>
      </c>
      <c r="I32" s="41">
        <v>5.6</v>
      </c>
      <c r="J32" s="41">
        <v>5.76</v>
      </c>
      <c r="K32" s="41">
        <v>5.86</v>
      </c>
      <c r="L32" s="79">
        <v>6.42</v>
      </c>
      <c r="M32" s="41">
        <v>5.9</v>
      </c>
      <c r="N32" s="41">
        <v>5.68</v>
      </c>
      <c r="O32" s="41">
        <v>5.9</v>
      </c>
      <c r="P32" s="41">
        <v>6.03</v>
      </c>
      <c r="Q32" s="79">
        <v>6.34</v>
      </c>
      <c r="R32" s="41">
        <v>5.79</v>
      </c>
      <c r="S32" s="41">
        <v>5.71</v>
      </c>
      <c r="T32" s="41">
        <v>5.88</v>
      </c>
      <c r="U32" s="41">
        <v>5.99</v>
      </c>
      <c r="V32" s="79">
        <v>6.14</v>
      </c>
      <c r="W32" s="41">
        <v>5.61</v>
      </c>
      <c r="X32" s="41">
        <v>5.47</v>
      </c>
      <c r="Y32" s="41">
        <v>5.74</v>
      </c>
      <c r="Z32" s="41">
        <v>5.83</v>
      </c>
      <c r="AA32" s="79">
        <v>5.96</v>
      </c>
      <c r="AB32" s="41">
        <v>5.43</v>
      </c>
      <c r="AC32" s="41">
        <v>5.42</v>
      </c>
      <c r="AD32" s="41">
        <v>5.61</v>
      </c>
      <c r="AE32" s="41">
        <v>5.67</v>
      </c>
      <c r="AF32" s="79">
        <v>5.89</v>
      </c>
      <c r="AG32" s="41">
        <v>5.4</v>
      </c>
      <c r="AH32" s="41">
        <v>5.42</v>
      </c>
      <c r="AI32" s="41">
        <v>5.49</v>
      </c>
      <c r="AJ32" s="41">
        <v>5.62</v>
      </c>
      <c r="AK32" s="79">
        <v>6.3</v>
      </c>
      <c r="AL32" s="41">
        <v>5.8</v>
      </c>
      <c r="AM32" s="41">
        <v>5.7</v>
      </c>
      <c r="AN32" s="41">
        <v>5.9</v>
      </c>
      <c r="AO32" s="41">
        <v>6</v>
      </c>
      <c r="AP32" s="79">
        <v>6.3</v>
      </c>
      <c r="AQ32" s="41">
        <v>5.8</v>
      </c>
      <c r="AR32" s="41">
        <v>5.7</v>
      </c>
      <c r="AS32" s="41">
        <v>6</v>
      </c>
      <c r="AT32" s="41">
        <v>6</v>
      </c>
      <c r="AU32" s="79">
        <v>6.2</v>
      </c>
      <c r="AV32" s="41">
        <v>5.7</v>
      </c>
      <c r="AW32" s="41">
        <v>5.8</v>
      </c>
      <c r="AX32" s="41">
        <v>6</v>
      </c>
      <c r="AY32" s="41">
        <v>6</v>
      </c>
      <c r="AZ32" s="79">
        <v>6.2</v>
      </c>
      <c r="BA32" s="41">
        <v>5.8</v>
      </c>
      <c r="BB32" s="41">
        <v>5.7</v>
      </c>
      <c r="BC32" s="41">
        <v>6.1</v>
      </c>
      <c r="BD32" s="41">
        <v>6</v>
      </c>
      <c r="BE32" s="79">
        <v>6.1</v>
      </c>
      <c r="BF32" s="41">
        <v>5.7</v>
      </c>
      <c r="BG32" s="41">
        <v>5.7</v>
      </c>
      <c r="BH32" s="41">
        <v>6</v>
      </c>
      <c r="BI32" s="41">
        <v>5.9</v>
      </c>
      <c r="BJ32" s="101">
        <v>6.2</v>
      </c>
      <c r="BK32" s="42">
        <v>5.7</v>
      </c>
      <c r="BL32" s="42">
        <v>5.7</v>
      </c>
      <c r="BM32" s="42">
        <v>6</v>
      </c>
      <c r="BN32" s="42">
        <v>6</v>
      </c>
      <c r="BO32" s="79">
        <v>6.27</v>
      </c>
      <c r="BP32" s="41">
        <v>5.75</v>
      </c>
      <c r="BQ32" s="41">
        <v>5.56</v>
      </c>
      <c r="BR32" s="41">
        <v>5.81</v>
      </c>
      <c r="BS32" s="41">
        <v>5.91</v>
      </c>
      <c r="BT32" s="79">
        <v>6.23</v>
      </c>
      <c r="BU32" s="41">
        <v>5.77</v>
      </c>
      <c r="BV32" s="41">
        <v>5.48</v>
      </c>
      <c r="BW32" s="41">
        <v>5.78</v>
      </c>
      <c r="BX32" s="41">
        <v>5.88</v>
      </c>
    </row>
    <row r="33" spans="1:76" s="37" customFormat="1" hidden="1" x14ac:dyDescent="0.25">
      <c r="A33" s="22" t="s">
        <v>29</v>
      </c>
      <c r="B33" s="79">
        <v>6.41</v>
      </c>
      <c r="C33" s="41">
        <v>6.31</v>
      </c>
      <c r="D33" s="41">
        <v>7.25</v>
      </c>
      <c r="E33" s="41">
        <v>7.57</v>
      </c>
      <c r="F33" s="41">
        <v>6.95</v>
      </c>
      <c r="G33" s="79">
        <v>6.48</v>
      </c>
      <c r="H33" s="41">
        <v>6.43</v>
      </c>
      <c r="I33" s="41">
        <v>7.21</v>
      </c>
      <c r="J33" s="41">
        <v>7.65</v>
      </c>
      <c r="K33" s="41">
        <v>7</v>
      </c>
      <c r="L33" s="79">
        <v>6.02</v>
      </c>
      <c r="M33" s="41">
        <v>6.12</v>
      </c>
      <c r="N33" s="41">
        <v>6.3</v>
      </c>
      <c r="O33" s="41">
        <v>7.05</v>
      </c>
      <c r="P33" s="41">
        <v>6.43</v>
      </c>
      <c r="Q33" s="79">
        <v>5.65</v>
      </c>
      <c r="R33" s="41">
        <v>5.84</v>
      </c>
      <c r="S33" s="41">
        <v>6.22</v>
      </c>
      <c r="T33" s="41">
        <v>6.93</v>
      </c>
      <c r="U33" s="41">
        <v>6.22</v>
      </c>
      <c r="V33" s="79"/>
      <c r="W33" s="41"/>
      <c r="X33" s="41"/>
      <c r="Y33" s="41"/>
      <c r="Z33" s="41"/>
      <c r="AA33" s="79">
        <v>6.07</v>
      </c>
      <c r="AB33" s="41">
        <v>6.08</v>
      </c>
      <c r="AC33" s="41">
        <v>6.14</v>
      </c>
      <c r="AD33" s="41">
        <v>7.06</v>
      </c>
      <c r="AE33" s="41">
        <v>6.4</v>
      </c>
      <c r="AF33" s="79">
        <v>6.11</v>
      </c>
      <c r="AG33" s="41">
        <v>6.07</v>
      </c>
      <c r="AH33" s="41">
        <v>6.21</v>
      </c>
      <c r="AI33" s="41">
        <v>7.06</v>
      </c>
      <c r="AJ33" s="41">
        <v>6.42</v>
      </c>
      <c r="AK33" s="79">
        <v>6.2</v>
      </c>
      <c r="AL33" s="41">
        <v>6.1</v>
      </c>
      <c r="AM33" s="41">
        <v>6.3</v>
      </c>
      <c r="AN33" s="41">
        <v>7.1</v>
      </c>
      <c r="AO33" s="41">
        <v>6.5</v>
      </c>
      <c r="AP33" s="79">
        <v>6.1</v>
      </c>
      <c r="AQ33" s="41">
        <v>6</v>
      </c>
      <c r="AR33" s="41">
        <v>6.2</v>
      </c>
      <c r="AS33" s="41">
        <v>7</v>
      </c>
      <c r="AT33" s="41">
        <v>6.4</v>
      </c>
      <c r="AU33" s="79">
        <v>6.1</v>
      </c>
      <c r="AV33" s="41">
        <v>6.1</v>
      </c>
      <c r="AW33" s="41">
        <v>6.2</v>
      </c>
      <c r="AX33" s="41">
        <v>7</v>
      </c>
      <c r="AY33" s="41">
        <v>6.4</v>
      </c>
      <c r="AZ33" s="79">
        <v>6.3</v>
      </c>
      <c r="BA33" s="41">
        <v>6</v>
      </c>
      <c r="BB33" s="41">
        <v>6.2</v>
      </c>
      <c r="BC33" s="41">
        <v>6.8</v>
      </c>
      <c r="BD33" s="41">
        <v>6.4</v>
      </c>
      <c r="BE33" s="79">
        <v>6.4</v>
      </c>
      <c r="BF33" s="41">
        <v>6.1</v>
      </c>
      <c r="BG33" s="41">
        <v>6.1</v>
      </c>
      <c r="BH33" s="41">
        <v>6.7</v>
      </c>
      <c r="BI33" s="41">
        <v>6.4</v>
      </c>
      <c r="BJ33" s="101">
        <v>6.5</v>
      </c>
      <c r="BK33" s="42">
        <v>6.2</v>
      </c>
      <c r="BL33" s="42">
        <v>6.1</v>
      </c>
      <c r="BM33" s="42">
        <v>6.8</v>
      </c>
      <c r="BN33" s="42">
        <v>6.5</v>
      </c>
      <c r="BO33" s="79">
        <v>6.82</v>
      </c>
      <c r="BP33" s="41">
        <v>6.46</v>
      </c>
      <c r="BQ33" s="41">
        <v>6.51</v>
      </c>
      <c r="BR33" s="41">
        <v>7.11</v>
      </c>
      <c r="BS33" s="41">
        <v>6.79</v>
      </c>
      <c r="BT33" s="79">
        <v>6.93</v>
      </c>
      <c r="BU33" s="41">
        <v>6.57</v>
      </c>
      <c r="BV33" s="41">
        <v>6.16</v>
      </c>
      <c r="BW33" s="41">
        <v>7.17</v>
      </c>
      <c r="BX33" s="41">
        <v>6.77</v>
      </c>
    </row>
    <row r="34" spans="1:76" s="37" customFormat="1" x14ac:dyDescent="0.25">
      <c r="A34" s="22" t="s">
        <v>30</v>
      </c>
      <c r="B34" s="79"/>
      <c r="C34" s="41"/>
      <c r="D34" s="41"/>
      <c r="E34" s="41"/>
      <c r="F34" s="41"/>
      <c r="G34" s="79"/>
      <c r="H34" s="41"/>
      <c r="I34" s="41"/>
      <c r="J34" s="41"/>
      <c r="K34" s="41"/>
      <c r="L34" s="79"/>
      <c r="M34" s="41"/>
      <c r="N34" s="41"/>
      <c r="O34" s="41"/>
      <c r="P34" s="41"/>
      <c r="Q34" s="79"/>
      <c r="R34" s="41"/>
      <c r="S34" s="41"/>
      <c r="T34" s="41"/>
      <c r="U34" s="41"/>
      <c r="V34" s="79"/>
      <c r="W34" s="41"/>
      <c r="X34" s="41"/>
      <c r="Y34" s="41"/>
      <c r="Z34" s="41"/>
      <c r="AA34" s="79">
        <v>5.1100000000000003</v>
      </c>
      <c r="AB34" s="41">
        <v>5.03</v>
      </c>
      <c r="AC34" s="41">
        <v>4.95</v>
      </c>
      <c r="AD34" s="41">
        <v>5.65</v>
      </c>
      <c r="AE34" s="41">
        <v>5.25</v>
      </c>
      <c r="AF34" s="79">
        <v>5.14</v>
      </c>
      <c r="AG34" s="41">
        <v>4.9800000000000004</v>
      </c>
      <c r="AH34" s="41">
        <v>4.99</v>
      </c>
      <c r="AI34" s="41">
        <v>5.65</v>
      </c>
      <c r="AJ34" s="41">
        <v>5.25</v>
      </c>
      <c r="AK34" s="79">
        <v>5.0999999999999996</v>
      </c>
      <c r="AL34" s="41">
        <v>5</v>
      </c>
      <c r="AM34" s="41">
        <v>4.9000000000000004</v>
      </c>
      <c r="AN34" s="41">
        <v>5.6</v>
      </c>
      <c r="AO34" s="41">
        <v>5.2</v>
      </c>
      <c r="AP34" s="79">
        <v>5.3</v>
      </c>
      <c r="AQ34" s="41">
        <v>5.0999999999999996</v>
      </c>
      <c r="AR34" s="41">
        <v>5</v>
      </c>
      <c r="AS34" s="41">
        <v>5.7</v>
      </c>
      <c r="AT34" s="41">
        <v>5.4</v>
      </c>
      <c r="AU34" s="79">
        <v>5.3</v>
      </c>
      <c r="AV34" s="41">
        <v>5.0999999999999996</v>
      </c>
      <c r="AW34" s="41">
        <v>5.0999999999999996</v>
      </c>
      <c r="AX34" s="41">
        <v>5.8</v>
      </c>
      <c r="AY34" s="41">
        <v>5.4</v>
      </c>
      <c r="AZ34" s="79">
        <v>5.2</v>
      </c>
      <c r="BA34" s="41">
        <v>5</v>
      </c>
      <c r="BB34" s="41">
        <v>5.0999999999999996</v>
      </c>
      <c r="BC34" s="41">
        <v>5.8</v>
      </c>
      <c r="BD34" s="41">
        <v>5.4</v>
      </c>
      <c r="BE34" s="79">
        <v>5.0999999999999996</v>
      </c>
      <c r="BF34" s="41">
        <v>5</v>
      </c>
      <c r="BG34" s="41">
        <v>5</v>
      </c>
      <c r="BH34" s="41">
        <v>5.7</v>
      </c>
      <c r="BI34" s="41">
        <v>5.2</v>
      </c>
      <c r="BJ34" s="101">
        <v>5.0999999999999996</v>
      </c>
      <c r="BK34" s="42">
        <v>5</v>
      </c>
      <c r="BL34" s="42">
        <v>5</v>
      </c>
      <c r="BM34" s="42">
        <v>5.7</v>
      </c>
      <c r="BN34" s="42">
        <v>5.2</v>
      </c>
      <c r="BO34" s="79">
        <v>5.1100000000000003</v>
      </c>
      <c r="BP34" s="41">
        <v>4.9800000000000004</v>
      </c>
      <c r="BQ34" s="41">
        <v>4.9000000000000004</v>
      </c>
      <c r="BR34" s="41">
        <v>5.62</v>
      </c>
      <c r="BS34" s="41">
        <v>5.22</v>
      </c>
      <c r="BT34" s="79">
        <v>5.14</v>
      </c>
      <c r="BU34" s="41">
        <v>4.93</v>
      </c>
      <c r="BV34" s="41">
        <v>5</v>
      </c>
      <c r="BW34" s="41">
        <v>5.55</v>
      </c>
      <c r="BX34" s="41">
        <v>5.22</v>
      </c>
    </row>
    <row r="35" spans="1:76" s="37" customFormat="1" x14ac:dyDescent="0.25">
      <c r="A35" s="22" t="s">
        <v>31</v>
      </c>
      <c r="B35" s="79">
        <v>6.18</v>
      </c>
      <c r="C35" s="41">
        <v>5.73</v>
      </c>
      <c r="D35" s="41">
        <v>6.09</v>
      </c>
      <c r="E35" s="41">
        <v>6.18</v>
      </c>
      <c r="F35" s="41">
        <v>6.11</v>
      </c>
      <c r="G35" s="79">
        <v>6.05</v>
      </c>
      <c r="H35" s="41">
        <v>5.71</v>
      </c>
      <c r="I35" s="41">
        <v>5.85</v>
      </c>
      <c r="J35" s="41">
        <v>6.02</v>
      </c>
      <c r="K35" s="41">
        <v>5.98</v>
      </c>
      <c r="L35" s="79">
        <v>5.98</v>
      </c>
      <c r="M35" s="41">
        <v>5.71</v>
      </c>
      <c r="N35" s="41">
        <v>5.66</v>
      </c>
      <c r="O35" s="41">
        <v>6.06</v>
      </c>
      <c r="P35" s="41">
        <v>5.92</v>
      </c>
      <c r="Q35" s="79">
        <v>5.83</v>
      </c>
      <c r="R35" s="41">
        <v>5.58</v>
      </c>
      <c r="S35" s="41">
        <v>5.49</v>
      </c>
      <c r="T35" s="41">
        <v>5.86</v>
      </c>
      <c r="U35" s="41">
        <v>5.75</v>
      </c>
      <c r="V35" s="79">
        <v>5.73</v>
      </c>
      <c r="W35" s="41">
        <v>5.45</v>
      </c>
      <c r="X35" s="41">
        <v>5.38</v>
      </c>
      <c r="Y35" s="41">
        <v>5.72</v>
      </c>
      <c r="Z35" s="41">
        <v>5.68</v>
      </c>
      <c r="AA35" s="79">
        <v>5.73</v>
      </c>
      <c r="AB35" s="41">
        <v>5.41</v>
      </c>
      <c r="AC35" s="41">
        <v>5.45</v>
      </c>
      <c r="AD35" s="41">
        <v>5.79</v>
      </c>
      <c r="AE35" s="41">
        <v>5.66</v>
      </c>
      <c r="AF35" s="79">
        <v>6</v>
      </c>
      <c r="AG35" s="41">
        <v>5.62</v>
      </c>
      <c r="AH35" s="41">
        <v>5.69</v>
      </c>
      <c r="AI35" s="41">
        <v>6.04</v>
      </c>
      <c r="AJ35" s="41">
        <v>5.9</v>
      </c>
      <c r="AK35" s="79">
        <v>5.9</v>
      </c>
      <c r="AL35" s="41">
        <v>5.7</v>
      </c>
      <c r="AM35" s="41">
        <v>5.8</v>
      </c>
      <c r="AN35" s="41">
        <v>6.1</v>
      </c>
      <c r="AO35" s="41">
        <v>5.9</v>
      </c>
      <c r="AP35" s="79">
        <v>5.8</v>
      </c>
      <c r="AQ35" s="41">
        <v>5.5</v>
      </c>
      <c r="AR35" s="41">
        <v>5.6</v>
      </c>
      <c r="AS35" s="41">
        <v>6</v>
      </c>
      <c r="AT35" s="41">
        <v>5.8</v>
      </c>
      <c r="AU35" s="79">
        <v>5.7</v>
      </c>
      <c r="AV35" s="41">
        <v>5.5</v>
      </c>
      <c r="AW35" s="41">
        <v>5.5</v>
      </c>
      <c r="AX35" s="41">
        <v>5.9</v>
      </c>
      <c r="AY35" s="41">
        <v>5.7</v>
      </c>
      <c r="AZ35" s="79">
        <v>6</v>
      </c>
      <c r="BA35" s="41">
        <v>5.7</v>
      </c>
      <c r="BB35" s="41">
        <v>5.7</v>
      </c>
      <c r="BC35" s="41">
        <v>6.1</v>
      </c>
      <c r="BD35" s="41">
        <v>5.9</v>
      </c>
      <c r="BE35" s="79">
        <v>6</v>
      </c>
      <c r="BF35" s="41">
        <v>5.8</v>
      </c>
      <c r="BG35" s="41">
        <v>5.8</v>
      </c>
      <c r="BH35" s="41">
        <v>6.2</v>
      </c>
      <c r="BI35" s="41">
        <v>6</v>
      </c>
      <c r="BJ35" s="101">
        <v>6.2</v>
      </c>
      <c r="BK35" s="42">
        <v>5.9</v>
      </c>
      <c r="BL35" s="42">
        <v>5.9</v>
      </c>
      <c r="BM35" s="42">
        <v>6.3</v>
      </c>
      <c r="BN35" s="42">
        <v>6.1</v>
      </c>
      <c r="BO35" s="79">
        <v>6.57</v>
      </c>
      <c r="BP35" s="41">
        <v>6.2</v>
      </c>
      <c r="BQ35" s="41">
        <v>5.95</v>
      </c>
      <c r="BR35" s="41">
        <v>6.43</v>
      </c>
      <c r="BS35" s="41">
        <v>6.35</v>
      </c>
      <c r="BT35" s="79">
        <v>6.64</v>
      </c>
      <c r="BU35" s="41">
        <v>6.22</v>
      </c>
      <c r="BV35" s="41">
        <v>5.76</v>
      </c>
      <c r="BW35" s="41">
        <v>6.46</v>
      </c>
      <c r="BX35" s="41">
        <v>6.33</v>
      </c>
    </row>
    <row r="36" spans="1:76" s="37" customFormat="1" x14ac:dyDescent="0.25">
      <c r="A36" s="22" t="s">
        <v>32</v>
      </c>
      <c r="B36" s="79">
        <v>6.29</v>
      </c>
      <c r="C36" s="41">
        <v>6</v>
      </c>
      <c r="D36" s="41">
        <v>6.22</v>
      </c>
      <c r="E36" s="41">
        <v>6.51</v>
      </c>
      <c r="F36" s="41">
        <v>6.31</v>
      </c>
      <c r="G36" s="79">
        <v>6.35</v>
      </c>
      <c r="H36" s="41">
        <v>6.08</v>
      </c>
      <c r="I36" s="41">
        <v>6.31</v>
      </c>
      <c r="J36" s="41">
        <v>6.64</v>
      </c>
      <c r="K36" s="41">
        <v>6.41</v>
      </c>
      <c r="L36" s="79">
        <v>6.69</v>
      </c>
      <c r="M36" s="41">
        <v>6.24</v>
      </c>
      <c r="N36" s="41">
        <v>6.23</v>
      </c>
      <c r="O36" s="41">
        <v>6.78</v>
      </c>
      <c r="P36" s="41">
        <v>6.55</v>
      </c>
      <c r="Q36" s="79">
        <v>6.68</v>
      </c>
      <c r="R36" s="41">
        <v>6.27</v>
      </c>
      <c r="S36" s="41">
        <v>6.18</v>
      </c>
      <c r="T36" s="41">
        <v>6.74</v>
      </c>
      <c r="U36" s="41">
        <v>6.53</v>
      </c>
      <c r="V36" s="79">
        <v>6.75</v>
      </c>
      <c r="W36" s="41">
        <v>6.36</v>
      </c>
      <c r="X36" s="41">
        <v>6.17</v>
      </c>
      <c r="Y36" s="41">
        <v>6.76</v>
      </c>
      <c r="Z36" s="41">
        <v>6.58</v>
      </c>
      <c r="AA36" s="79">
        <v>6.94</v>
      </c>
      <c r="AB36" s="41">
        <v>6.51</v>
      </c>
      <c r="AC36" s="41">
        <v>6.25</v>
      </c>
      <c r="AD36" s="41">
        <v>6.81</v>
      </c>
      <c r="AE36" s="41">
        <v>6.69</v>
      </c>
      <c r="AF36" s="79">
        <v>7.05</v>
      </c>
      <c r="AG36" s="41">
        <v>6.6</v>
      </c>
      <c r="AH36" s="41">
        <v>6.21</v>
      </c>
      <c r="AI36" s="41">
        <v>6.81</v>
      </c>
      <c r="AJ36" s="41">
        <v>6.73</v>
      </c>
      <c r="AK36" s="79">
        <v>7</v>
      </c>
      <c r="AL36" s="41">
        <v>6.6</v>
      </c>
      <c r="AM36" s="41">
        <v>6.2</v>
      </c>
      <c r="AN36" s="41">
        <v>6.8</v>
      </c>
      <c r="AO36" s="41">
        <v>6.7</v>
      </c>
      <c r="AP36" s="79">
        <v>7</v>
      </c>
      <c r="AQ36" s="41">
        <v>6.6</v>
      </c>
      <c r="AR36" s="41">
        <v>6.2</v>
      </c>
      <c r="AS36" s="41">
        <v>6.8</v>
      </c>
      <c r="AT36" s="41">
        <v>6.7</v>
      </c>
      <c r="AU36" s="79">
        <v>7.1</v>
      </c>
      <c r="AV36" s="41">
        <v>6.7</v>
      </c>
      <c r="AW36" s="41">
        <v>6.3</v>
      </c>
      <c r="AX36" s="41">
        <v>6.9</v>
      </c>
      <c r="AY36" s="41">
        <v>6.8</v>
      </c>
      <c r="AZ36" s="79">
        <v>7.1</v>
      </c>
      <c r="BA36" s="41">
        <v>6.7</v>
      </c>
      <c r="BB36" s="41">
        <v>6.2</v>
      </c>
      <c r="BC36" s="41">
        <v>6.9</v>
      </c>
      <c r="BD36" s="41">
        <v>6.8</v>
      </c>
      <c r="BE36" s="79">
        <v>7.2</v>
      </c>
      <c r="BF36" s="41">
        <v>6.8</v>
      </c>
      <c r="BG36" s="41">
        <v>6.2</v>
      </c>
      <c r="BH36" s="41">
        <v>6.8</v>
      </c>
      <c r="BI36" s="41">
        <v>6.8</v>
      </c>
      <c r="BJ36" s="101">
        <v>7.2</v>
      </c>
      <c r="BK36" s="42">
        <v>6.8</v>
      </c>
      <c r="BL36" s="42">
        <v>6.3</v>
      </c>
      <c r="BM36" s="42">
        <v>6.8</v>
      </c>
      <c r="BN36" s="42">
        <v>6.8</v>
      </c>
      <c r="BO36" s="79">
        <v>7.27</v>
      </c>
      <c r="BP36" s="41">
        <v>6.8</v>
      </c>
      <c r="BQ36" s="41">
        <v>6.2</v>
      </c>
      <c r="BR36" s="41">
        <v>6.85</v>
      </c>
      <c r="BS36" s="41">
        <v>6.84</v>
      </c>
      <c r="BT36" s="79">
        <v>7.27</v>
      </c>
      <c r="BU36" s="41">
        <v>6.8</v>
      </c>
      <c r="BV36" s="41">
        <v>6.07</v>
      </c>
      <c r="BW36" s="41">
        <v>6.84</v>
      </c>
      <c r="BX36" s="41">
        <v>6.81</v>
      </c>
    </row>
    <row r="37" spans="1:76" s="37" customFormat="1" hidden="1" x14ac:dyDescent="0.25">
      <c r="A37" s="22" t="s">
        <v>63</v>
      </c>
      <c r="B37" s="79"/>
      <c r="C37" s="41"/>
      <c r="D37" s="41"/>
      <c r="E37" s="41"/>
      <c r="F37" s="41"/>
      <c r="G37" s="79"/>
      <c r="H37" s="41"/>
      <c r="I37" s="41"/>
      <c r="J37" s="41"/>
      <c r="K37" s="41"/>
      <c r="L37" s="79"/>
      <c r="M37" s="41"/>
      <c r="N37" s="41"/>
      <c r="O37" s="41"/>
      <c r="P37" s="41"/>
      <c r="Q37" s="79"/>
      <c r="R37" s="41"/>
      <c r="S37" s="41"/>
      <c r="T37" s="41"/>
      <c r="U37" s="41"/>
      <c r="V37" s="79"/>
      <c r="W37" s="41"/>
      <c r="X37" s="41"/>
      <c r="Y37" s="41"/>
      <c r="Z37" s="41"/>
      <c r="AA37" s="79">
        <v>6.9</v>
      </c>
      <c r="AB37" s="41">
        <v>6.69</v>
      </c>
      <c r="AC37" s="41">
        <v>6.11</v>
      </c>
      <c r="AD37" s="41">
        <v>6.86</v>
      </c>
      <c r="AE37" s="41">
        <v>6.7</v>
      </c>
      <c r="AF37" s="79">
        <v>7.01</v>
      </c>
      <c r="AG37" s="41">
        <v>6.76</v>
      </c>
      <c r="AH37" s="41">
        <v>6.15</v>
      </c>
      <c r="AI37" s="41">
        <v>6.92</v>
      </c>
      <c r="AJ37" s="41">
        <v>6.77</v>
      </c>
      <c r="AK37" s="79"/>
      <c r="AL37" s="41"/>
      <c r="AM37" s="41"/>
      <c r="AN37" s="41"/>
      <c r="AO37" s="41"/>
      <c r="AP37" s="79"/>
      <c r="AQ37" s="41"/>
      <c r="AR37" s="41"/>
      <c r="AS37" s="41"/>
      <c r="AT37" s="41"/>
      <c r="AU37" s="79"/>
      <c r="AV37" s="41"/>
      <c r="AW37" s="41"/>
      <c r="AX37" s="41"/>
      <c r="AY37" s="41"/>
      <c r="AZ37" s="79"/>
      <c r="BA37" s="41"/>
      <c r="BB37" s="41"/>
      <c r="BC37" s="41"/>
      <c r="BD37" s="41"/>
      <c r="BE37" s="79"/>
      <c r="BF37" s="41"/>
      <c r="BG37" s="41"/>
      <c r="BH37" s="41"/>
      <c r="BI37" s="41"/>
      <c r="BJ37" s="101"/>
      <c r="BK37" s="42"/>
      <c r="BL37" s="42"/>
      <c r="BM37" s="42"/>
      <c r="BN37" s="42"/>
      <c r="BO37" s="103"/>
      <c r="BP37" s="46"/>
      <c r="BQ37" s="46"/>
      <c r="BR37" s="46"/>
      <c r="BS37" s="46"/>
      <c r="BT37" s="79"/>
      <c r="BU37" s="41"/>
      <c r="BV37" s="41"/>
      <c r="BW37" s="41"/>
      <c r="BX37" s="41"/>
    </row>
    <row r="38" spans="1:76" s="37" customFormat="1" x14ac:dyDescent="0.25">
      <c r="A38" s="22" t="s">
        <v>33</v>
      </c>
      <c r="B38" s="79"/>
      <c r="C38" s="41"/>
      <c r="D38" s="41"/>
      <c r="E38" s="41"/>
      <c r="F38" s="41"/>
      <c r="G38" s="79"/>
      <c r="H38" s="41"/>
      <c r="I38" s="41"/>
      <c r="J38" s="41"/>
      <c r="K38" s="41"/>
      <c r="L38" s="79"/>
      <c r="M38" s="41"/>
      <c r="N38" s="41"/>
      <c r="O38" s="41"/>
      <c r="P38" s="41"/>
      <c r="Q38" s="79"/>
      <c r="R38" s="41"/>
      <c r="S38" s="41"/>
      <c r="T38" s="41"/>
      <c r="U38" s="41"/>
      <c r="V38" s="79"/>
      <c r="W38" s="41"/>
      <c r="X38" s="41"/>
      <c r="Y38" s="41"/>
      <c r="Z38" s="41"/>
      <c r="AA38" s="79">
        <v>4.7</v>
      </c>
      <c r="AB38" s="41">
        <v>4.55</v>
      </c>
      <c r="AC38" s="41">
        <v>4.46</v>
      </c>
      <c r="AD38" s="41">
        <v>5.26</v>
      </c>
      <c r="AE38" s="41">
        <v>4.8099999999999996</v>
      </c>
      <c r="AF38" s="79">
        <v>4.6399999999999997</v>
      </c>
      <c r="AG38" s="41">
        <v>4.47</v>
      </c>
      <c r="AH38" s="41">
        <v>4.3899999999999997</v>
      </c>
      <c r="AI38" s="41">
        <v>5.12</v>
      </c>
      <c r="AJ38" s="41">
        <v>4.72</v>
      </c>
      <c r="AK38" s="79">
        <v>4.8</v>
      </c>
      <c r="AL38" s="41">
        <v>4.5999999999999996</v>
      </c>
      <c r="AM38" s="41">
        <v>4.5</v>
      </c>
      <c r="AN38" s="41">
        <v>5.3</v>
      </c>
      <c r="AO38" s="41">
        <v>4.9000000000000004</v>
      </c>
      <c r="AP38" s="79">
        <v>4.8</v>
      </c>
      <c r="AQ38" s="41">
        <v>4.5999999999999996</v>
      </c>
      <c r="AR38" s="41">
        <v>4.5</v>
      </c>
      <c r="AS38" s="41">
        <v>5.3</v>
      </c>
      <c r="AT38" s="41">
        <v>4.9000000000000004</v>
      </c>
      <c r="AU38" s="79">
        <v>5</v>
      </c>
      <c r="AV38" s="41">
        <v>4.7</v>
      </c>
      <c r="AW38" s="41">
        <v>4.5999999999999996</v>
      </c>
      <c r="AX38" s="41">
        <v>5.5</v>
      </c>
      <c r="AY38" s="41">
        <v>5</v>
      </c>
      <c r="AZ38" s="79">
        <v>5.0999999999999996</v>
      </c>
      <c r="BA38" s="41">
        <v>4.8</v>
      </c>
      <c r="BB38" s="41">
        <v>4.5</v>
      </c>
      <c r="BC38" s="41">
        <v>5.5</v>
      </c>
      <c r="BD38" s="41">
        <v>5.0999999999999996</v>
      </c>
      <c r="BE38" s="79">
        <v>5.2</v>
      </c>
      <c r="BF38" s="41">
        <v>4.8</v>
      </c>
      <c r="BG38" s="41">
        <v>4.7</v>
      </c>
      <c r="BH38" s="41">
        <v>5.6</v>
      </c>
      <c r="BI38" s="41">
        <v>5.0999999999999996</v>
      </c>
      <c r="BJ38" s="101">
        <v>5.2</v>
      </c>
      <c r="BK38" s="42">
        <v>4.9000000000000004</v>
      </c>
      <c r="BL38" s="42">
        <v>4.7</v>
      </c>
      <c r="BM38" s="42">
        <v>5.6</v>
      </c>
      <c r="BN38" s="42">
        <v>5.2</v>
      </c>
      <c r="BO38" s="79"/>
      <c r="BP38" s="41"/>
      <c r="BQ38" s="41"/>
      <c r="BR38" s="41"/>
      <c r="BS38" s="41"/>
      <c r="BT38" s="79">
        <v>5.54</v>
      </c>
      <c r="BU38" s="41">
        <v>4.9800000000000004</v>
      </c>
      <c r="BV38" s="41">
        <v>4.9000000000000004</v>
      </c>
      <c r="BW38" s="41">
        <v>5.8</v>
      </c>
      <c r="BX38" s="41">
        <v>5.37</v>
      </c>
    </row>
    <row r="39" spans="1:76" s="37" customFormat="1" hidden="1" x14ac:dyDescent="0.25">
      <c r="A39" s="22" t="s">
        <v>64</v>
      </c>
      <c r="B39" s="79"/>
      <c r="C39" s="41"/>
      <c r="D39" s="41"/>
      <c r="E39" s="41"/>
      <c r="F39" s="41"/>
      <c r="G39" s="79"/>
      <c r="H39" s="41"/>
      <c r="I39" s="41"/>
      <c r="J39" s="41"/>
      <c r="K39" s="41"/>
      <c r="L39" s="79"/>
      <c r="M39" s="41"/>
      <c r="N39" s="41"/>
      <c r="O39" s="41"/>
      <c r="P39" s="41"/>
      <c r="Q39" s="79"/>
      <c r="R39" s="41"/>
      <c r="S39" s="41"/>
      <c r="T39" s="41"/>
      <c r="U39" s="41"/>
      <c r="V39" s="79"/>
      <c r="W39" s="41"/>
      <c r="X39" s="41"/>
      <c r="Y39" s="41"/>
      <c r="Z39" s="41"/>
      <c r="AA39" s="79"/>
      <c r="AB39" s="41"/>
      <c r="AC39" s="41"/>
      <c r="AD39" s="41"/>
      <c r="AE39" s="41"/>
      <c r="AF39" s="79"/>
      <c r="AG39" s="41"/>
      <c r="AH39" s="41"/>
      <c r="AI39" s="41"/>
      <c r="AJ39" s="41"/>
      <c r="AK39" s="79"/>
      <c r="AL39" s="41"/>
      <c r="AM39" s="41"/>
      <c r="AN39" s="41"/>
      <c r="AO39" s="41"/>
      <c r="AP39" s="79">
        <v>7.2</v>
      </c>
      <c r="AQ39" s="41">
        <v>7</v>
      </c>
      <c r="AR39" s="41">
        <v>6.2</v>
      </c>
      <c r="AS39" s="41">
        <v>6.8</v>
      </c>
      <c r="AT39" s="41">
        <v>6.9</v>
      </c>
      <c r="AU39" s="79"/>
      <c r="AV39" s="41"/>
      <c r="AW39" s="41"/>
      <c r="AX39" s="41"/>
      <c r="AY39" s="41"/>
      <c r="AZ39" s="79"/>
      <c r="BA39" s="41"/>
      <c r="BB39" s="41"/>
      <c r="BC39" s="41"/>
      <c r="BD39" s="41"/>
      <c r="BE39" s="79"/>
      <c r="BF39" s="41"/>
      <c r="BG39" s="41"/>
      <c r="BH39" s="41"/>
      <c r="BI39" s="41"/>
      <c r="BJ39" s="101"/>
      <c r="BK39" s="42"/>
      <c r="BL39" s="42"/>
      <c r="BM39" s="42"/>
      <c r="BN39" s="42"/>
      <c r="BO39" s="79">
        <v>7.03</v>
      </c>
      <c r="BP39" s="41">
        <v>6.89</v>
      </c>
      <c r="BQ39" s="41">
        <v>6.12</v>
      </c>
      <c r="BR39" s="41">
        <v>6.78</v>
      </c>
      <c r="BS39" s="41">
        <v>6.77</v>
      </c>
      <c r="BT39" s="79">
        <v>7.12</v>
      </c>
      <c r="BU39" s="41">
        <v>6.94</v>
      </c>
      <c r="BV39" s="41">
        <v>6.17</v>
      </c>
      <c r="BW39" s="41">
        <v>6.84</v>
      </c>
      <c r="BX39" s="41">
        <v>6.83</v>
      </c>
    </row>
    <row r="40" spans="1:76" s="37" customFormat="1" hidden="1" x14ac:dyDescent="0.25">
      <c r="A40" s="22" t="s">
        <v>34</v>
      </c>
      <c r="B40" s="79"/>
      <c r="C40" s="41"/>
      <c r="D40" s="41"/>
      <c r="E40" s="41"/>
      <c r="F40" s="41"/>
      <c r="G40" s="79">
        <v>6.44</v>
      </c>
      <c r="H40" s="41">
        <v>6.34</v>
      </c>
      <c r="I40" s="41">
        <v>6.1</v>
      </c>
      <c r="J40" s="41">
        <v>6.74</v>
      </c>
      <c r="K40" s="41">
        <v>6.47</v>
      </c>
      <c r="L40" s="79">
        <v>6.46</v>
      </c>
      <c r="M40" s="41">
        <v>6.41</v>
      </c>
      <c r="N40" s="41">
        <v>5.86</v>
      </c>
      <c r="O40" s="41">
        <v>6.72</v>
      </c>
      <c r="P40" s="41">
        <v>6.43</v>
      </c>
      <c r="Q40" s="79">
        <v>6.49</v>
      </c>
      <c r="R40" s="41">
        <v>6.48</v>
      </c>
      <c r="S40" s="41">
        <v>5.98</v>
      </c>
      <c r="T40" s="41">
        <v>6.68</v>
      </c>
      <c r="U40" s="41">
        <v>6.47</v>
      </c>
      <c r="V40" s="79">
        <v>6.46</v>
      </c>
      <c r="W40" s="41">
        <v>6.53</v>
      </c>
      <c r="X40" s="41">
        <v>5.94</v>
      </c>
      <c r="Y40" s="41">
        <v>6.69</v>
      </c>
      <c r="Z40" s="41">
        <v>6.48</v>
      </c>
      <c r="AA40" s="79">
        <v>6.59</v>
      </c>
      <c r="AB40" s="41">
        <v>6.5</v>
      </c>
      <c r="AC40" s="41">
        <v>5.95</v>
      </c>
      <c r="AD40" s="41">
        <v>6.66</v>
      </c>
      <c r="AE40" s="41">
        <v>6.48</v>
      </c>
      <c r="AF40" s="79">
        <v>6.64</v>
      </c>
      <c r="AG40" s="41">
        <v>6.61</v>
      </c>
      <c r="AH40" s="41">
        <v>5.95</v>
      </c>
      <c r="AI40" s="41">
        <v>6.61</v>
      </c>
      <c r="AJ40" s="41">
        <v>6.51</v>
      </c>
      <c r="AK40" s="79">
        <v>6.6</v>
      </c>
      <c r="AL40" s="41">
        <v>6.6</v>
      </c>
      <c r="AM40" s="41">
        <v>5.9</v>
      </c>
      <c r="AN40" s="41">
        <v>6.6</v>
      </c>
      <c r="AO40" s="41">
        <v>6.5</v>
      </c>
      <c r="AP40" s="79">
        <v>6.6</v>
      </c>
      <c r="AQ40" s="41">
        <v>6.6</v>
      </c>
      <c r="AR40" s="41">
        <v>5.9</v>
      </c>
      <c r="AS40" s="41">
        <v>6.6</v>
      </c>
      <c r="AT40" s="41">
        <v>6.5</v>
      </c>
      <c r="AU40" s="79">
        <v>6.6</v>
      </c>
      <c r="AV40" s="41">
        <v>6.6</v>
      </c>
      <c r="AW40" s="41">
        <v>5.9</v>
      </c>
      <c r="AX40" s="41">
        <v>6.5</v>
      </c>
      <c r="AY40" s="41">
        <v>6.4</v>
      </c>
      <c r="AZ40" s="79">
        <v>6.7</v>
      </c>
      <c r="BA40" s="41">
        <v>6.6</v>
      </c>
      <c r="BB40" s="41">
        <v>5.9</v>
      </c>
      <c r="BC40" s="41">
        <v>6.6</v>
      </c>
      <c r="BD40" s="41">
        <v>6.5</v>
      </c>
      <c r="BE40" s="79">
        <v>6.7</v>
      </c>
      <c r="BF40" s="41">
        <v>6.7</v>
      </c>
      <c r="BG40" s="41">
        <v>6</v>
      </c>
      <c r="BH40" s="41">
        <v>6.6</v>
      </c>
      <c r="BI40" s="41">
        <v>6.6</v>
      </c>
      <c r="BJ40" s="101">
        <v>6.8</v>
      </c>
      <c r="BK40" s="42">
        <v>6.8</v>
      </c>
      <c r="BL40" s="42">
        <v>6</v>
      </c>
      <c r="BM40" s="42">
        <v>6.6</v>
      </c>
      <c r="BN40" s="42">
        <v>6.6</v>
      </c>
      <c r="BO40" s="79">
        <v>6.93</v>
      </c>
      <c r="BP40" s="41">
        <v>6.91</v>
      </c>
      <c r="BQ40" s="41">
        <v>5.99</v>
      </c>
      <c r="BR40" s="41">
        <v>6.67</v>
      </c>
      <c r="BS40" s="41">
        <v>6.69</v>
      </c>
      <c r="BT40" s="79">
        <v>6.91</v>
      </c>
      <c r="BU40" s="41">
        <v>6.93</v>
      </c>
      <c r="BV40" s="41">
        <v>5.97</v>
      </c>
      <c r="BW40" s="41">
        <v>6.65</v>
      </c>
      <c r="BX40" s="41">
        <v>6.68</v>
      </c>
    </row>
    <row r="41" spans="1:76" s="37" customFormat="1" x14ac:dyDescent="0.25">
      <c r="A41" s="22" t="s">
        <v>35</v>
      </c>
      <c r="B41" s="79"/>
      <c r="C41" s="41"/>
      <c r="D41" s="41"/>
      <c r="E41" s="41"/>
      <c r="F41" s="41"/>
      <c r="G41" s="79"/>
      <c r="H41" s="41"/>
      <c r="I41" s="41"/>
      <c r="J41" s="41"/>
      <c r="K41" s="41"/>
      <c r="L41" s="79"/>
      <c r="M41" s="41"/>
      <c r="N41" s="41"/>
      <c r="O41" s="41"/>
      <c r="P41" s="41"/>
      <c r="Q41" s="79"/>
      <c r="R41" s="41"/>
      <c r="S41" s="41"/>
      <c r="T41" s="41"/>
      <c r="U41" s="41"/>
      <c r="V41" s="79">
        <v>5.14</v>
      </c>
      <c r="W41" s="41">
        <v>5.14</v>
      </c>
      <c r="X41" s="41">
        <v>4.9000000000000004</v>
      </c>
      <c r="Y41" s="41">
        <v>5.89</v>
      </c>
      <c r="Z41" s="41">
        <v>5.38</v>
      </c>
      <c r="AA41" s="79">
        <v>5.17</v>
      </c>
      <c r="AB41" s="41">
        <v>4.97</v>
      </c>
      <c r="AC41" s="41">
        <v>4.83</v>
      </c>
      <c r="AD41" s="41">
        <v>5.81</v>
      </c>
      <c r="AE41" s="41">
        <v>5.26</v>
      </c>
      <c r="AF41" s="79">
        <v>4.97</v>
      </c>
      <c r="AG41" s="41">
        <v>4.79</v>
      </c>
      <c r="AH41" s="41">
        <v>4.6900000000000004</v>
      </c>
      <c r="AI41" s="41">
        <v>5.67</v>
      </c>
      <c r="AJ41" s="41">
        <v>5.0999999999999996</v>
      </c>
      <c r="AK41" s="79">
        <v>5</v>
      </c>
      <c r="AL41" s="41">
        <v>4.9000000000000004</v>
      </c>
      <c r="AM41" s="41">
        <v>4.7</v>
      </c>
      <c r="AN41" s="41">
        <v>5.7</v>
      </c>
      <c r="AO41" s="41">
        <v>5.0999999999999996</v>
      </c>
      <c r="AP41" s="79">
        <v>4.9000000000000004</v>
      </c>
      <c r="AQ41" s="41">
        <v>4.8</v>
      </c>
      <c r="AR41" s="41">
        <v>4.7</v>
      </c>
      <c r="AS41" s="41">
        <v>5.6</v>
      </c>
      <c r="AT41" s="41">
        <v>5.0999999999999996</v>
      </c>
      <c r="AU41" s="79">
        <v>4.8</v>
      </c>
      <c r="AV41" s="41">
        <v>4.7</v>
      </c>
      <c r="AW41" s="41">
        <v>4.7</v>
      </c>
      <c r="AX41" s="41">
        <v>5.6</v>
      </c>
      <c r="AY41" s="41">
        <v>5</v>
      </c>
      <c r="AZ41" s="79">
        <v>4.9000000000000004</v>
      </c>
      <c r="BA41" s="41">
        <v>4.8</v>
      </c>
      <c r="BB41" s="41">
        <v>4.5999999999999996</v>
      </c>
      <c r="BC41" s="41">
        <v>5.6</v>
      </c>
      <c r="BD41" s="41">
        <v>5</v>
      </c>
      <c r="BE41" s="79">
        <v>4.9000000000000004</v>
      </c>
      <c r="BF41" s="41">
        <v>4.8</v>
      </c>
      <c r="BG41" s="41">
        <v>4.5999999999999996</v>
      </c>
      <c r="BH41" s="41">
        <v>5.6</v>
      </c>
      <c r="BI41" s="41">
        <v>5</v>
      </c>
      <c r="BJ41" s="101">
        <v>4.9000000000000004</v>
      </c>
      <c r="BK41" s="42">
        <v>4.8</v>
      </c>
      <c r="BL41" s="42">
        <v>4.5999999999999996</v>
      </c>
      <c r="BM41" s="42">
        <v>5.5</v>
      </c>
      <c r="BN41" s="42">
        <v>5</v>
      </c>
      <c r="BO41" s="79">
        <v>5.26</v>
      </c>
      <c r="BP41" s="41">
        <v>5.05</v>
      </c>
      <c r="BQ41" s="41">
        <v>4.78</v>
      </c>
      <c r="BR41" s="41">
        <v>5.69</v>
      </c>
      <c r="BS41" s="41">
        <v>5.26</v>
      </c>
      <c r="BT41" s="79">
        <v>5.33</v>
      </c>
      <c r="BU41" s="41">
        <v>5.08</v>
      </c>
      <c r="BV41" s="41">
        <v>4.91</v>
      </c>
      <c r="BW41" s="41">
        <v>5.76</v>
      </c>
      <c r="BX41" s="41">
        <v>5.33</v>
      </c>
    </row>
    <row r="42" spans="1:76" s="37" customFormat="1" hidden="1" x14ac:dyDescent="0.25">
      <c r="A42" s="22" t="s">
        <v>72</v>
      </c>
      <c r="B42" s="79">
        <v>7.87</v>
      </c>
      <c r="C42" s="41">
        <v>7.47</v>
      </c>
      <c r="D42" s="41">
        <v>7.76</v>
      </c>
      <c r="E42" s="41">
        <v>8.17</v>
      </c>
      <c r="F42" s="41">
        <v>7.88</v>
      </c>
      <c r="G42" s="79"/>
      <c r="H42" s="41"/>
      <c r="I42" s="41"/>
      <c r="J42" s="41"/>
      <c r="K42" s="41"/>
      <c r="L42" s="79"/>
      <c r="M42" s="41"/>
      <c r="N42" s="41"/>
      <c r="O42" s="41"/>
      <c r="P42" s="41"/>
      <c r="Q42" s="79"/>
      <c r="R42" s="41"/>
      <c r="S42" s="41"/>
      <c r="T42" s="41"/>
      <c r="U42" s="41"/>
      <c r="V42" s="79"/>
      <c r="W42" s="41"/>
      <c r="X42" s="41"/>
      <c r="Y42" s="41"/>
      <c r="Z42" s="41"/>
      <c r="AA42" s="79">
        <v>7.72</v>
      </c>
      <c r="AB42" s="41">
        <v>7.4</v>
      </c>
      <c r="AC42" s="41">
        <v>7.18</v>
      </c>
      <c r="AD42" s="41">
        <v>8.33</v>
      </c>
      <c r="AE42" s="41">
        <v>7.72</v>
      </c>
      <c r="AF42" s="79"/>
      <c r="AG42" s="41"/>
      <c r="AH42" s="41"/>
      <c r="AI42" s="41"/>
      <c r="AJ42" s="41"/>
      <c r="AK42" s="79"/>
      <c r="AL42" s="41"/>
      <c r="AM42" s="41"/>
      <c r="AN42" s="41"/>
      <c r="AO42" s="41"/>
      <c r="AP42" s="79"/>
      <c r="AQ42" s="41"/>
      <c r="AR42" s="41"/>
      <c r="AS42" s="41"/>
      <c r="AT42" s="41"/>
      <c r="AU42" s="79"/>
      <c r="AV42" s="41"/>
      <c r="AW42" s="41"/>
      <c r="AX42" s="41"/>
      <c r="AY42" s="41"/>
      <c r="AZ42" s="79"/>
      <c r="BA42" s="41"/>
      <c r="BB42" s="41"/>
      <c r="BC42" s="41"/>
      <c r="BD42" s="41"/>
      <c r="BE42" s="79"/>
      <c r="BF42" s="41"/>
      <c r="BG42" s="41"/>
      <c r="BH42" s="41"/>
      <c r="BI42" s="41"/>
      <c r="BJ42" s="101"/>
      <c r="BK42" s="42"/>
      <c r="BL42" s="42"/>
      <c r="BM42" s="42"/>
      <c r="BN42" s="42"/>
      <c r="BO42" s="79"/>
      <c r="BP42" s="41"/>
      <c r="BQ42" s="41"/>
      <c r="BR42" s="41"/>
      <c r="BS42" s="41"/>
      <c r="BT42" s="79"/>
      <c r="BU42" s="41"/>
      <c r="BV42" s="41"/>
      <c r="BW42" s="41"/>
      <c r="BX42" s="41"/>
    </row>
    <row r="43" spans="1:76" s="37" customFormat="1" hidden="1" x14ac:dyDescent="0.25">
      <c r="A43" s="22" t="s">
        <v>36</v>
      </c>
      <c r="B43" s="79"/>
      <c r="C43" s="41"/>
      <c r="D43" s="41"/>
      <c r="E43" s="41"/>
      <c r="F43" s="41"/>
      <c r="G43" s="79"/>
      <c r="H43" s="41"/>
      <c r="I43" s="41"/>
      <c r="J43" s="41"/>
      <c r="K43" s="41"/>
      <c r="L43" s="79"/>
      <c r="M43" s="41"/>
      <c r="N43" s="41"/>
      <c r="O43" s="41"/>
      <c r="P43" s="41"/>
      <c r="Q43" s="79"/>
      <c r="R43" s="41"/>
      <c r="S43" s="41"/>
      <c r="T43" s="41"/>
      <c r="U43" s="41"/>
      <c r="V43" s="79"/>
      <c r="W43" s="41"/>
      <c r="X43" s="41"/>
      <c r="Y43" s="41"/>
      <c r="Z43" s="41"/>
      <c r="AA43" s="79">
        <v>6.63</v>
      </c>
      <c r="AB43" s="41">
        <v>6.9</v>
      </c>
      <c r="AC43" s="41">
        <v>6.02</v>
      </c>
      <c r="AD43" s="41">
        <v>6.45</v>
      </c>
      <c r="AE43" s="41">
        <v>6.56</v>
      </c>
      <c r="AF43" s="79"/>
      <c r="AG43" s="41"/>
      <c r="AH43" s="41"/>
      <c r="AI43" s="41"/>
      <c r="AJ43" s="41"/>
      <c r="AK43" s="79">
        <v>6.6</v>
      </c>
      <c r="AL43" s="41">
        <v>6.9</v>
      </c>
      <c r="AM43" s="41">
        <v>6</v>
      </c>
      <c r="AN43" s="41">
        <v>6.4</v>
      </c>
      <c r="AO43" s="41">
        <v>6.5</v>
      </c>
      <c r="AP43" s="79">
        <v>6.7</v>
      </c>
      <c r="AQ43" s="41">
        <v>6.9</v>
      </c>
      <c r="AR43" s="41">
        <v>6</v>
      </c>
      <c r="AS43" s="41">
        <v>6.5</v>
      </c>
      <c r="AT43" s="41">
        <v>6.6</v>
      </c>
      <c r="AU43" s="79">
        <v>6.7</v>
      </c>
      <c r="AV43" s="41">
        <v>7</v>
      </c>
      <c r="AW43" s="41">
        <v>6.1</v>
      </c>
      <c r="AX43" s="41">
        <v>6.6</v>
      </c>
      <c r="AY43" s="41">
        <v>6.6</v>
      </c>
      <c r="AZ43" s="79">
        <v>6.8</v>
      </c>
      <c r="BA43" s="41">
        <v>6.9</v>
      </c>
      <c r="BB43" s="41">
        <v>6</v>
      </c>
      <c r="BC43" s="41">
        <v>6.6</v>
      </c>
      <c r="BD43" s="41">
        <v>6.6</v>
      </c>
      <c r="BE43" s="79">
        <v>6.8</v>
      </c>
      <c r="BF43" s="41">
        <v>7.1</v>
      </c>
      <c r="BG43" s="41">
        <v>6.1</v>
      </c>
      <c r="BH43" s="41">
        <v>6.6</v>
      </c>
      <c r="BI43" s="41">
        <v>6.7</v>
      </c>
      <c r="BJ43" s="101">
        <v>6.9</v>
      </c>
      <c r="BK43" s="42">
        <v>7.1</v>
      </c>
      <c r="BL43" s="42">
        <v>6.1</v>
      </c>
      <c r="BM43" s="42">
        <v>6.7</v>
      </c>
      <c r="BN43" s="42">
        <v>6.8</v>
      </c>
      <c r="BO43" s="79">
        <v>7.02</v>
      </c>
      <c r="BP43" s="41">
        <v>7.16</v>
      </c>
      <c r="BQ43" s="41">
        <v>6.11</v>
      </c>
      <c r="BR43" s="41">
        <v>6.71</v>
      </c>
      <c r="BS43" s="41">
        <v>6.81</v>
      </c>
      <c r="BT43" s="79">
        <v>7.08</v>
      </c>
      <c r="BU43" s="41">
        <v>7.25</v>
      </c>
      <c r="BV43" s="41">
        <v>6.05</v>
      </c>
      <c r="BW43" s="41">
        <v>6.74</v>
      </c>
      <c r="BX43" s="41">
        <v>6.85</v>
      </c>
    </row>
    <row r="44" spans="1:76" s="37" customFormat="1" x14ac:dyDescent="0.25">
      <c r="A44" s="22" t="s">
        <v>37</v>
      </c>
      <c r="B44" s="79">
        <v>6.35</v>
      </c>
      <c r="C44" s="41">
        <v>5.94</v>
      </c>
      <c r="D44" s="41">
        <v>6.12</v>
      </c>
      <c r="E44" s="41">
        <v>6.51</v>
      </c>
      <c r="F44" s="41">
        <v>6.29</v>
      </c>
      <c r="G44" s="79">
        <v>6.36</v>
      </c>
      <c r="H44" s="41">
        <v>5.93</v>
      </c>
      <c r="I44" s="41">
        <v>6.01</v>
      </c>
      <c r="J44" s="41">
        <v>6.46</v>
      </c>
      <c r="K44" s="41">
        <v>6.26</v>
      </c>
      <c r="L44" s="79">
        <v>6.35</v>
      </c>
      <c r="M44" s="41">
        <v>6</v>
      </c>
      <c r="N44" s="41">
        <v>5.94</v>
      </c>
      <c r="O44" s="41">
        <v>6.42</v>
      </c>
      <c r="P44" s="41">
        <v>6.24</v>
      </c>
      <c r="Q44" s="79">
        <v>6.27</v>
      </c>
      <c r="R44" s="41">
        <v>5.97</v>
      </c>
      <c r="S44" s="41">
        <v>5.93</v>
      </c>
      <c r="T44" s="41">
        <v>6.39</v>
      </c>
      <c r="U44" s="41">
        <v>6.21</v>
      </c>
      <c r="V44" s="79">
        <v>6.27</v>
      </c>
      <c r="W44" s="41">
        <v>5.92</v>
      </c>
      <c r="X44" s="41">
        <v>5.81</v>
      </c>
      <c r="Y44" s="41">
        <v>6.31</v>
      </c>
      <c r="Z44" s="41">
        <v>6.14</v>
      </c>
      <c r="AA44" s="79">
        <v>6.39</v>
      </c>
      <c r="AB44" s="41">
        <v>5.88</v>
      </c>
      <c r="AC44" s="41">
        <v>5.78</v>
      </c>
      <c r="AD44" s="41">
        <v>6.28</v>
      </c>
      <c r="AE44" s="41">
        <v>6.15</v>
      </c>
      <c r="AF44" s="79">
        <v>6.48</v>
      </c>
      <c r="AG44" s="41">
        <v>5.98</v>
      </c>
      <c r="AH44" s="41">
        <v>5.9</v>
      </c>
      <c r="AI44" s="41">
        <v>6.38</v>
      </c>
      <c r="AJ44" s="41">
        <v>6.25</v>
      </c>
      <c r="AK44" s="79">
        <v>6.4</v>
      </c>
      <c r="AL44" s="41">
        <v>6</v>
      </c>
      <c r="AM44" s="41">
        <v>5.9</v>
      </c>
      <c r="AN44" s="41">
        <v>6.4</v>
      </c>
      <c r="AO44" s="41">
        <v>6.3</v>
      </c>
      <c r="AP44" s="79">
        <v>6.6</v>
      </c>
      <c r="AQ44" s="41">
        <v>6</v>
      </c>
      <c r="AR44" s="41">
        <v>5.9</v>
      </c>
      <c r="AS44" s="41">
        <v>6.5</v>
      </c>
      <c r="AT44" s="41">
        <v>6.3</v>
      </c>
      <c r="AU44" s="79">
        <v>6.6</v>
      </c>
      <c r="AV44" s="41">
        <v>6.2</v>
      </c>
      <c r="AW44" s="41">
        <v>5.9</v>
      </c>
      <c r="AX44" s="41">
        <v>6.6</v>
      </c>
      <c r="AY44" s="41">
        <v>6.4</v>
      </c>
      <c r="AZ44" s="79">
        <v>6.6</v>
      </c>
      <c r="BA44" s="41">
        <v>6.2</v>
      </c>
      <c r="BB44" s="41">
        <v>6</v>
      </c>
      <c r="BC44" s="41">
        <v>6.7</v>
      </c>
      <c r="BD44" s="41">
        <v>6.4</v>
      </c>
      <c r="BE44" s="79">
        <v>6.6</v>
      </c>
      <c r="BF44" s="41">
        <v>6.2</v>
      </c>
      <c r="BG44" s="41">
        <v>6</v>
      </c>
      <c r="BH44" s="41">
        <v>6.6</v>
      </c>
      <c r="BI44" s="41">
        <v>6.4</v>
      </c>
      <c r="BJ44" s="101">
        <v>6.6</v>
      </c>
      <c r="BK44" s="42">
        <v>6.2</v>
      </c>
      <c r="BL44" s="42">
        <v>6</v>
      </c>
      <c r="BM44" s="42">
        <v>6.6</v>
      </c>
      <c r="BN44" s="42">
        <v>6.4</v>
      </c>
      <c r="BO44" s="79">
        <v>6.6</v>
      </c>
      <c r="BP44" s="41">
        <v>6.15</v>
      </c>
      <c r="BQ44" s="41">
        <v>5.9</v>
      </c>
      <c r="BR44" s="41">
        <v>6.49</v>
      </c>
      <c r="BS44" s="41">
        <v>6.35</v>
      </c>
      <c r="BT44" s="79">
        <v>6.6</v>
      </c>
      <c r="BU44" s="41">
        <v>6.14</v>
      </c>
      <c r="BV44" s="41">
        <v>5.68</v>
      </c>
      <c r="BW44" s="41">
        <v>6.46</v>
      </c>
      <c r="BX44" s="41">
        <v>6.28</v>
      </c>
    </row>
    <row r="45" spans="1:76" s="37" customFormat="1" hidden="1" x14ac:dyDescent="0.25">
      <c r="A45" s="22" t="s">
        <v>65</v>
      </c>
      <c r="B45" s="79"/>
      <c r="C45" s="41"/>
      <c r="D45" s="41"/>
      <c r="E45" s="41"/>
      <c r="F45" s="41"/>
      <c r="G45" s="79"/>
      <c r="H45" s="41"/>
      <c r="I45" s="41"/>
      <c r="J45" s="41"/>
      <c r="K45" s="41"/>
      <c r="L45" s="79"/>
      <c r="M45" s="41"/>
      <c r="N45" s="41"/>
      <c r="O45" s="41"/>
      <c r="P45" s="41"/>
      <c r="Q45" s="79"/>
      <c r="R45" s="41"/>
      <c r="S45" s="41"/>
      <c r="T45" s="41"/>
      <c r="U45" s="41"/>
      <c r="V45" s="79"/>
      <c r="W45" s="41"/>
      <c r="X45" s="41"/>
      <c r="Y45" s="41"/>
      <c r="Z45" s="41"/>
      <c r="AA45" s="79"/>
      <c r="AB45" s="41"/>
      <c r="AC45" s="41"/>
      <c r="AD45" s="41"/>
      <c r="AE45" s="41"/>
      <c r="AF45" s="79"/>
      <c r="AG45" s="41"/>
      <c r="AH45" s="41"/>
      <c r="AI45" s="41"/>
      <c r="AJ45" s="41"/>
      <c r="AK45" s="79">
        <v>5.8</v>
      </c>
      <c r="AL45" s="41">
        <v>5.7</v>
      </c>
      <c r="AM45" s="41">
        <v>5.6</v>
      </c>
      <c r="AN45" s="41">
        <v>6.2</v>
      </c>
      <c r="AO45" s="41">
        <v>5.9</v>
      </c>
      <c r="AP45" s="79">
        <v>5.9</v>
      </c>
      <c r="AQ45" s="41">
        <v>5.7</v>
      </c>
      <c r="AR45" s="41">
        <v>5.5</v>
      </c>
      <c r="AS45" s="41">
        <v>6.2</v>
      </c>
      <c r="AT45" s="41">
        <v>5.9</v>
      </c>
      <c r="AU45" s="79">
        <v>5.8</v>
      </c>
      <c r="AV45" s="41">
        <v>5.8</v>
      </c>
      <c r="AW45" s="41">
        <v>5.7</v>
      </c>
      <c r="AX45" s="41">
        <v>6.3</v>
      </c>
      <c r="AY45" s="41">
        <v>6</v>
      </c>
      <c r="AZ45" s="79"/>
      <c r="BA45" s="41"/>
      <c r="BB45" s="41"/>
      <c r="BC45" s="41"/>
      <c r="BD45" s="41"/>
      <c r="BE45" s="79"/>
      <c r="BF45" s="41"/>
      <c r="BG45" s="41"/>
      <c r="BH45" s="41"/>
      <c r="BI45" s="41"/>
      <c r="BJ45" s="101"/>
      <c r="BK45" s="42"/>
      <c r="BL45" s="42"/>
      <c r="BM45" s="42"/>
      <c r="BN45" s="42"/>
      <c r="BO45" s="79">
        <v>6.43</v>
      </c>
      <c r="BP45" s="41">
        <v>6.1</v>
      </c>
      <c r="BQ45" s="41">
        <v>5.68</v>
      </c>
      <c r="BR45" s="41">
        <v>6.41</v>
      </c>
      <c r="BS45" s="41">
        <v>6.22</v>
      </c>
      <c r="BT45" s="79"/>
      <c r="BU45" s="41"/>
      <c r="BV45" s="41"/>
      <c r="BW45" s="41"/>
      <c r="BX45" s="41"/>
    </row>
    <row r="46" spans="1:76" s="37" customFormat="1" x14ac:dyDescent="0.25">
      <c r="A46" s="22" t="s">
        <v>59</v>
      </c>
      <c r="B46" s="79"/>
      <c r="C46" s="41"/>
      <c r="D46" s="41"/>
      <c r="E46" s="41"/>
      <c r="F46" s="41"/>
      <c r="G46" s="79"/>
      <c r="H46" s="41"/>
      <c r="I46" s="41"/>
      <c r="J46" s="41"/>
      <c r="K46" s="41"/>
      <c r="L46" s="79"/>
      <c r="M46" s="41"/>
      <c r="N46" s="41"/>
      <c r="O46" s="41"/>
      <c r="P46" s="41"/>
      <c r="Q46" s="79"/>
      <c r="R46" s="41"/>
      <c r="S46" s="41"/>
      <c r="T46" s="41"/>
      <c r="U46" s="41"/>
      <c r="V46" s="79"/>
      <c r="W46" s="41"/>
      <c r="X46" s="41"/>
      <c r="Y46" s="41"/>
      <c r="Z46" s="41"/>
      <c r="AA46" s="79"/>
      <c r="AB46" s="41"/>
      <c r="AC46" s="41"/>
      <c r="AD46" s="41"/>
      <c r="AE46" s="41"/>
      <c r="AF46" s="79">
        <v>6.48</v>
      </c>
      <c r="AG46" s="41">
        <v>5.98</v>
      </c>
      <c r="AH46" s="41">
        <v>5.9</v>
      </c>
      <c r="AI46" s="41">
        <v>6.38</v>
      </c>
      <c r="AJ46" s="41">
        <v>6.25</v>
      </c>
      <c r="AK46" s="79"/>
      <c r="AL46" s="41"/>
      <c r="AM46" s="41"/>
      <c r="AN46" s="41"/>
      <c r="AO46" s="41"/>
      <c r="AP46" s="79"/>
      <c r="AQ46" s="41"/>
      <c r="AR46" s="41"/>
      <c r="AS46" s="41"/>
      <c r="AT46" s="41"/>
      <c r="AU46" s="79"/>
      <c r="AV46" s="41"/>
      <c r="AW46" s="41"/>
      <c r="AX46" s="41"/>
      <c r="AY46" s="41"/>
      <c r="AZ46" s="79">
        <v>5.4</v>
      </c>
      <c r="BA46" s="41">
        <v>5.3</v>
      </c>
      <c r="BB46" s="41">
        <v>5.0999999999999996</v>
      </c>
      <c r="BC46" s="41">
        <v>5.8</v>
      </c>
      <c r="BD46" s="41">
        <v>5.5</v>
      </c>
      <c r="BE46" s="79"/>
      <c r="BF46" s="41"/>
      <c r="BG46" s="41"/>
      <c r="BH46" s="41"/>
      <c r="BI46" s="41"/>
      <c r="BJ46" s="101"/>
      <c r="BK46" s="42"/>
      <c r="BL46" s="42"/>
      <c r="BM46" s="42"/>
      <c r="BN46" s="42"/>
      <c r="BO46" s="79"/>
      <c r="BP46" s="41"/>
      <c r="BQ46" s="41"/>
      <c r="BR46" s="41"/>
      <c r="BS46" s="41"/>
      <c r="BT46" s="79"/>
      <c r="BU46" s="41"/>
      <c r="BV46" s="41"/>
      <c r="BW46" s="41"/>
      <c r="BX46" s="41"/>
    </row>
    <row r="47" spans="1:76" s="37" customFormat="1" x14ac:dyDescent="0.25">
      <c r="A47" s="22" t="s">
        <v>38</v>
      </c>
      <c r="B47" s="79">
        <v>5.37</v>
      </c>
      <c r="C47" s="41">
        <v>5.44</v>
      </c>
      <c r="D47" s="41">
        <v>5.25</v>
      </c>
      <c r="E47" s="41">
        <v>5.63</v>
      </c>
      <c r="F47" s="41">
        <v>5.49</v>
      </c>
      <c r="G47" s="79">
        <v>5.6</v>
      </c>
      <c r="H47" s="41">
        <v>5.58</v>
      </c>
      <c r="I47" s="41">
        <v>5.24</v>
      </c>
      <c r="J47" s="41">
        <v>5.64</v>
      </c>
      <c r="K47" s="41">
        <v>5.59</v>
      </c>
      <c r="L47" s="79">
        <v>5.54</v>
      </c>
      <c r="M47" s="41">
        <v>5.77</v>
      </c>
      <c r="N47" s="41">
        <v>5.19</v>
      </c>
      <c r="O47" s="41">
        <v>5.68</v>
      </c>
      <c r="P47" s="41">
        <v>5.61</v>
      </c>
      <c r="Q47" s="79">
        <v>5.52</v>
      </c>
      <c r="R47" s="41">
        <v>5.81</v>
      </c>
      <c r="S47" s="41">
        <v>5.23</v>
      </c>
      <c r="T47" s="41">
        <v>5.66</v>
      </c>
      <c r="U47" s="41">
        <v>5.62</v>
      </c>
      <c r="V47" s="79">
        <v>5.58</v>
      </c>
      <c r="W47" s="41">
        <v>5.79</v>
      </c>
      <c r="X47" s="41">
        <v>5.18</v>
      </c>
      <c r="Y47" s="41">
        <v>5.64</v>
      </c>
      <c r="Z47" s="41">
        <v>5.59</v>
      </c>
      <c r="AA47" s="79">
        <v>5.68</v>
      </c>
      <c r="AB47" s="41">
        <v>5.8</v>
      </c>
      <c r="AC47" s="41">
        <v>5.24</v>
      </c>
      <c r="AD47" s="41">
        <v>5.66</v>
      </c>
      <c r="AE47" s="41">
        <v>5.66</v>
      </c>
      <c r="AF47" s="79">
        <v>5.78</v>
      </c>
      <c r="AG47" s="41">
        <v>5.81</v>
      </c>
      <c r="AH47" s="41">
        <v>5.32</v>
      </c>
      <c r="AI47" s="41">
        <v>5.73</v>
      </c>
      <c r="AJ47" s="41">
        <v>5.72</v>
      </c>
      <c r="AK47" s="79">
        <v>5.8</v>
      </c>
      <c r="AL47" s="41">
        <v>5.9</v>
      </c>
      <c r="AM47" s="41">
        <v>5.4</v>
      </c>
      <c r="AN47" s="41">
        <v>5.8</v>
      </c>
      <c r="AO47" s="41">
        <v>5.8</v>
      </c>
      <c r="AP47" s="79">
        <v>5.9</v>
      </c>
      <c r="AQ47" s="41">
        <v>6</v>
      </c>
      <c r="AR47" s="41">
        <v>5.5</v>
      </c>
      <c r="AS47" s="41">
        <v>5.9</v>
      </c>
      <c r="AT47" s="41">
        <v>5.9</v>
      </c>
      <c r="AU47" s="79">
        <v>5.9</v>
      </c>
      <c r="AV47" s="41">
        <v>6</v>
      </c>
      <c r="AW47" s="41">
        <v>5.5</v>
      </c>
      <c r="AX47" s="41">
        <v>6</v>
      </c>
      <c r="AY47" s="41">
        <v>5.9</v>
      </c>
      <c r="AZ47" s="79">
        <v>6</v>
      </c>
      <c r="BA47" s="41">
        <v>6.1</v>
      </c>
      <c r="BB47" s="41">
        <v>5.5</v>
      </c>
      <c r="BC47" s="41">
        <v>6</v>
      </c>
      <c r="BD47" s="41">
        <v>6</v>
      </c>
      <c r="BE47" s="79">
        <v>6.1</v>
      </c>
      <c r="BF47" s="41">
        <v>6.2</v>
      </c>
      <c r="BG47" s="41">
        <v>5.6</v>
      </c>
      <c r="BH47" s="41">
        <v>6</v>
      </c>
      <c r="BI47" s="41">
        <v>6.1</v>
      </c>
      <c r="BJ47" s="101">
        <v>6.2</v>
      </c>
      <c r="BK47" s="42">
        <v>6.2</v>
      </c>
      <c r="BL47" s="42">
        <v>5.6</v>
      </c>
      <c r="BM47" s="42">
        <v>6</v>
      </c>
      <c r="BN47" s="42">
        <v>6.1</v>
      </c>
      <c r="BO47" s="79">
        <v>6.16</v>
      </c>
      <c r="BP47" s="41">
        <v>6.21</v>
      </c>
      <c r="BQ47" s="41">
        <v>5.6</v>
      </c>
      <c r="BR47" s="41">
        <v>6.08</v>
      </c>
      <c r="BS47" s="41">
        <v>6.08</v>
      </c>
      <c r="BT47" s="79">
        <v>6.26</v>
      </c>
      <c r="BU47" s="41">
        <v>6.27</v>
      </c>
      <c r="BV47" s="41">
        <v>5.55</v>
      </c>
      <c r="BW47" s="41">
        <v>6.07</v>
      </c>
      <c r="BX47" s="41">
        <v>6.1</v>
      </c>
    </row>
    <row r="48" spans="1:76" s="37" customFormat="1" x14ac:dyDescent="0.25">
      <c r="A48" s="22" t="s">
        <v>39</v>
      </c>
      <c r="B48" s="79">
        <v>5.53</v>
      </c>
      <c r="C48" s="41">
        <v>5.53</v>
      </c>
      <c r="D48" s="41">
        <v>5.16</v>
      </c>
      <c r="E48" s="41">
        <v>5.58</v>
      </c>
      <c r="F48" s="41">
        <v>5.52</v>
      </c>
      <c r="G48" s="79">
        <v>5.72</v>
      </c>
      <c r="H48" s="41">
        <v>5.66</v>
      </c>
      <c r="I48" s="41">
        <v>5.18</v>
      </c>
      <c r="J48" s="41">
        <v>5.57</v>
      </c>
      <c r="K48" s="41">
        <v>5.6</v>
      </c>
      <c r="L48" s="79">
        <v>5.86</v>
      </c>
      <c r="M48" s="41">
        <v>5.87</v>
      </c>
      <c r="N48" s="41">
        <v>5.2</v>
      </c>
      <c r="O48" s="41">
        <v>5.65</v>
      </c>
      <c r="P48" s="41">
        <v>5.71</v>
      </c>
      <c r="Q48" s="79">
        <v>5.82</v>
      </c>
      <c r="R48" s="41">
        <v>5.89</v>
      </c>
      <c r="S48" s="41">
        <v>5.28</v>
      </c>
      <c r="T48" s="41">
        <v>5.7</v>
      </c>
      <c r="U48" s="41">
        <v>5.74</v>
      </c>
      <c r="V48" s="79">
        <v>5.87</v>
      </c>
      <c r="W48" s="41">
        <v>5.86</v>
      </c>
      <c r="X48" s="41">
        <v>5.28</v>
      </c>
      <c r="Y48" s="41">
        <v>5.66</v>
      </c>
      <c r="Z48" s="41">
        <v>5.72</v>
      </c>
      <c r="AA48" s="79">
        <v>5.84</v>
      </c>
      <c r="AB48" s="41">
        <v>5.8</v>
      </c>
      <c r="AC48" s="41">
        <v>5.29</v>
      </c>
      <c r="AD48" s="41">
        <v>5.67</v>
      </c>
      <c r="AE48" s="41">
        <v>5.71</v>
      </c>
      <c r="AF48" s="79">
        <v>5.96</v>
      </c>
      <c r="AG48" s="41">
        <v>5.87</v>
      </c>
      <c r="AH48" s="41">
        <v>5.34</v>
      </c>
      <c r="AI48" s="41">
        <v>5.72</v>
      </c>
      <c r="AJ48" s="41">
        <v>5.78</v>
      </c>
      <c r="AK48" s="79">
        <v>5.9</v>
      </c>
      <c r="AL48" s="41">
        <v>5.9</v>
      </c>
      <c r="AM48" s="41">
        <v>5.3</v>
      </c>
      <c r="AN48" s="41">
        <v>5.8</v>
      </c>
      <c r="AO48" s="41">
        <v>5.8</v>
      </c>
      <c r="AP48" s="79">
        <v>5.9</v>
      </c>
      <c r="AQ48" s="41">
        <v>5.9</v>
      </c>
      <c r="AR48" s="41">
        <v>5.3</v>
      </c>
      <c r="AS48" s="41">
        <v>5.7</v>
      </c>
      <c r="AT48" s="41">
        <v>5.8</v>
      </c>
      <c r="AU48" s="79">
        <v>5.9</v>
      </c>
      <c r="AV48" s="41">
        <v>5.8</v>
      </c>
      <c r="AW48" s="41">
        <v>5.4</v>
      </c>
      <c r="AX48" s="41">
        <v>5.8</v>
      </c>
      <c r="AY48" s="41">
        <v>5.8</v>
      </c>
      <c r="AZ48" s="79">
        <v>6.1</v>
      </c>
      <c r="BA48" s="41">
        <v>5.9</v>
      </c>
      <c r="BB48" s="41">
        <v>5.4</v>
      </c>
      <c r="BC48" s="41">
        <v>5.9</v>
      </c>
      <c r="BD48" s="41">
        <v>5.9</v>
      </c>
      <c r="BE48" s="79">
        <v>6.1</v>
      </c>
      <c r="BF48" s="41">
        <v>5.9</v>
      </c>
      <c r="BG48" s="41">
        <v>5.4</v>
      </c>
      <c r="BH48" s="41">
        <v>5.9</v>
      </c>
      <c r="BI48" s="41">
        <v>5.9</v>
      </c>
      <c r="BJ48" s="101">
        <v>6.2</v>
      </c>
      <c r="BK48" s="42">
        <v>6</v>
      </c>
      <c r="BL48" s="42">
        <v>5.5</v>
      </c>
      <c r="BM48" s="42">
        <v>5.9</v>
      </c>
      <c r="BN48" s="42">
        <v>6</v>
      </c>
      <c r="BO48" s="79">
        <v>6.25</v>
      </c>
      <c r="BP48" s="41">
        <v>6.03</v>
      </c>
      <c r="BQ48" s="41">
        <v>5.46</v>
      </c>
      <c r="BR48" s="41">
        <v>5.91</v>
      </c>
      <c r="BS48" s="41">
        <v>5.98</v>
      </c>
      <c r="BT48" s="79">
        <v>6.29</v>
      </c>
      <c r="BU48" s="41">
        <v>6.06</v>
      </c>
      <c r="BV48" s="41">
        <v>5.42</v>
      </c>
      <c r="BW48" s="41">
        <v>5.91</v>
      </c>
      <c r="BX48" s="41">
        <v>5.98</v>
      </c>
    </row>
    <row r="49" spans="1:76" s="37" customFormat="1" x14ac:dyDescent="0.25">
      <c r="A49" s="22" t="s">
        <v>40</v>
      </c>
      <c r="B49" s="79"/>
      <c r="C49" s="41"/>
      <c r="D49" s="41"/>
      <c r="E49" s="41"/>
      <c r="F49" s="41"/>
      <c r="G49" s="79"/>
      <c r="H49" s="41"/>
      <c r="I49" s="41"/>
      <c r="J49" s="41"/>
      <c r="K49" s="41"/>
      <c r="L49" s="79"/>
      <c r="M49" s="41"/>
      <c r="N49" s="41"/>
      <c r="O49" s="41"/>
      <c r="P49" s="41"/>
      <c r="Q49" s="79"/>
      <c r="R49" s="41"/>
      <c r="S49" s="41"/>
      <c r="T49" s="41"/>
      <c r="U49" s="41"/>
      <c r="V49" s="79"/>
      <c r="W49" s="41"/>
      <c r="X49" s="41"/>
      <c r="Y49" s="41"/>
      <c r="Z49" s="41"/>
      <c r="AA49" s="79">
        <v>5.99</v>
      </c>
      <c r="AB49" s="41">
        <v>5.83</v>
      </c>
      <c r="AC49" s="41">
        <v>5.43</v>
      </c>
      <c r="AD49" s="41">
        <v>5.97</v>
      </c>
      <c r="AE49" s="41">
        <v>5.87</v>
      </c>
      <c r="AF49" s="79">
        <v>6</v>
      </c>
      <c r="AG49" s="41">
        <v>5.85</v>
      </c>
      <c r="AH49" s="41">
        <v>5.46</v>
      </c>
      <c r="AI49" s="41">
        <v>5.96</v>
      </c>
      <c r="AJ49" s="41">
        <v>5.88</v>
      </c>
      <c r="AK49" s="79">
        <v>6</v>
      </c>
      <c r="AL49" s="41">
        <v>6</v>
      </c>
      <c r="AM49" s="41">
        <v>5.5</v>
      </c>
      <c r="AN49" s="41">
        <v>6</v>
      </c>
      <c r="AO49" s="41">
        <v>5.9</v>
      </c>
      <c r="AP49" s="79">
        <v>6</v>
      </c>
      <c r="AQ49" s="41">
        <v>5.9</v>
      </c>
      <c r="AR49" s="41">
        <v>5.3</v>
      </c>
      <c r="AS49" s="41">
        <v>5.8</v>
      </c>
      <c r="AT49" s="41">
        <v>5.8</v>
      </c>
      <c r="AU49" s="79">
        <v>5.9</v>
      </c>
      <c r="AV49" s="41">
        <v>5.9</v>
      </c>
      <c r="AW49" s="41">
        <v>5.5</v>
      </c>
      <c r="AX49" s="41">
        <v>6</v>
      </c>
      <c r="AY49" s="41">
        <v>5.9</v>
      </c>
      <c r="AZ49" s="79">
        <v>5.4</v>
      </c>
      <c r="BA49" s="41">
        <v>5.6</v>
      </c>
      <c r="BB49" s="41">
        <v>5.0999999999999996</v>
      </c>
      <c r="BC49" s="41">
        <v>5.5</v>
      </c>
      <c r="BD49" s="41">
        <v>5.5</v>
      </c>
      <c r="BE49" s="79">
        <v>6</v>
      </c>
      <c r="BF49" s="41">
        <v>6</v>
      </c>
      <c r="BG49" s="41">
        <v>5.5</v>
      </c>
      <c r="BH49" s="41">
        <v>6</v>
      </c>
      <c r="BI49" s="41">
        <v>5.9</v>
      </c>
      <c r="BJ49" s="101">
        <v>6</v>
      </c>
      <c r="BK49" s="42">
        <v>6</v>
      </c>
      <c r="BL49" s="42">
        <v>5.5</v>
      </c>
      <c r="BM49" s="42">
        <v>6</v>
      </c>
      <c r="BN49" s="42">
        <v>6</v>
      </c>
      <c r="BO49" s="79">
        <v>6.4</v>
      </c>
      <c r="BP49" s="41">
        <v>6.42</v>
      </c>
      <c r="BQ49" s="41">
        <v>5.69</v>
      </c>
      <c r="BR49" s="41">
        <v>6.21</v>
      </c>
      <c r="BS49" s="41">
        <v>6.24</v>
      </c>
      <c r="BT49" s="79">
        <v>6.43</v>
      </c>
      <c r="BU49" s="41">
        <v>6.45</v>
      </c>
      <c r="BV49" s="41">
        <v>5.65</v>
      </c>
      <c r="BW49" s="41">
        <v>6.17</v>
      </c>
      <c r="BX49" s="41">
        <v>6.24</v>
      </c>
    </row>
    <row r="50" spans="1:76" s="37" customFormat="1" hidden="1" x14ac:dyDescent="0.25">
      <c r="A50" s="22" t="s">
        <v>41</v>
      </c>
      <c r="B50" s="79"/>
      <c r="C50" s="41"/>
      <c r="D50" s="41"/>
      <c r="E50" s="41"/>
      <c r="F50" s="41"/>
      <c r="G50" s="79"/>
      <c r="H50" s="41"/>
      <c r="I50" s="41"/>
      <c r="J50" s="41"/>
      <c r="K50" s="41"/>
      <c r="L50" s="79"/>
      <c r="M50" s="41"/>
      <c r="N50" s="41"/>
      <c r="O50" s="41"/>
      <c r="P50" s="41"/>
      <c r="Q50" s="79"/>
      <c r="R50" s="41"/>
      <c r="S50" s="41"/>
      <c r="T50" s="41"/>
      <c r="U50" s="41"/>
      <c r="V50" s="79"/>
      <c r="W50" s="41"/>
      <c r="X50" s="41"/>
      <c r="Y50" s="41"/>
      <c r="Z50" s="41"/>
      <c r="AA50" s="79"/>
      <c r="AB50" s="41"/>
      <c r="AC50" s="41"/>
      <c r="AD50" s="41"/>
      <c r="AE50" s="41"/>
      <c r="AF50" s="79"/>
      <c r="AG50" s="41"/>
      <c r="AH50" s="41"/>
      <c r="AI50" s="41"/>
      <c r="AJ50" s="41"/>
      <c r="AK50" s="79"/>
      <c r="AL50" s="41"/>
      <c r="AM50" s="41"/>
      <c r="AN50" s="41"/>
      <c r="AO50" s="41"/>
      <c r="AP50" s="79"/>
      <c r="AQ50" s="41"/>
      <c r="AR50" s="41"/>
      <c r="AS50" s="41"/>
      <c r="AT50" s="41"/>
      <c r="AU50" s="79">
        <v>6.6</v>
      </c>
      <c r="AV50" s="41">
        <v>6.6</v>
      </c>
      <c r="AW50" s="41">
        <v>6</v>
      </c>
      <c r="AX50" s="41">
        <v>6.6</v>
      </c>
      <c r="AY50" s="41">
        <v>6.5</v>
      </c>
      <c r="AZ50" s="79"/>
      <c r="BA50" s="41"/>
      <c r="BB50" s="41"/>
      <c r="BC50" s="41"/>
      <c r="BD50" s="41"/>
      <c r="BE50" s="79">
        <v>6.5</v>
      </c>
      <c r="BF50" s="41">
        <v>6.5</v>
      </c>
      <c r="BG50" s="41">
        <v>5.9</v>
      </c>
      <c r="BH50" s="41">
        <v>6.6</v>
      </c>
      <c r="BI50" s="41">
        <v>6.5</v>
      </c>
      <c r="BJ50" s="101">
        <v>6.5</v>
      </c>
      <c r="BK50" s="42">
        <v>6.6</v>
      </c>
      <c r="BL50" s="42">
        <v>5.9</v>
      </c>
      <c r="BM50" s="42">
        <v>6.5</v>
      </c>
      <c r="BN50" s="42">
        <v>6.5</v>
      </c>
      <c r="BO50" s="79">
        <v>6.65</v>
      </c>
      <c r="BP50" s="41">
        <v>6.58</v>
      </c>
      <c r="BQ50" s="41">
        <v>5.94</v>
      </c>
      <c r="BR50" s="41">
        <v>6.49</v>
      </c>
      <c r="BS50" s="41">
        <v>6.48</v>
      </c>
      <c r="BT50" s="79">
        <v>6.64</v>
      </c>
      <c r="BU50" s="41">
        <v>6.63</v>
      </c>
      <c r="BV50" s="41">
        <v>5.82</v>
      </c>
      <c r="BW50" s="41">
        <v>6.52</v>
      </c>
      <c r="BX50" s="41">
        <v>6.47</v>
      </c>
    </row>
    <row r="51" spans="1:76" s="37" customFormat="1" x14ac:dyDescent="0.25">
      <c r="A51" s="22" t="s">
        <v>42</v>
      </c>
      <c r="B51" s="79"/>
      <c r="C51" s="41"/>
      <c r="D51" s="41"/>
      <c r="E51" s="41"/>
      <c r="F51" s="41"/>
      <c r="G51" s="79">
        <v>5.75</v>
      </c>
      <c r="H51" s="41">
        <v>5.0999999999999996</v>
      </c>
      <c r="I51" s="41">
        <v>5.49</v>
      </c>
      <c r="J51" s="41">
        <v>5.98</v>
      </c>
      <c r="K51" s="41">
        <v>5.65</v>
      </c>
      <c r="L51" s="79">
        <v>5.01</v>
      </c>
      <c r="M51" s="41">
        <v>5.0599999999999996</v>
      </c>
      <c r="N51" s="41">
        <v>4.66</v>
      </c>
      <c r="O51" s="41">
        <v>5.39</v>
      </c>
      <c r="P51" s="41">
        <v>5.0999999999999996</v>
      </c>
      <c r="Q51" s="79">
        <v>4.99</v>
      </c>
      <c r="R51" s="41">
        <v>5.0999999999999996</v>
      </c>
      <c r="S51" s="41">
        <v>4.8600000000000003</v>
      </c>
      <c r="T51" s="41">
        <v>5.43</v>
      </c>
      <c r="U51" s="41">
        <v>5.16</v>
      </c>
      <c r="V51" s="79">
        <v>4.88</v>
      </c>
      <c r="W51" s="41">
        <v>4.96</v>
      </c>
      <c r="X51" s="41">
        <v>4.8099999999999996</v>
      </c>
      <c r="Y51" s="41">
        <v>5.42</v>
      </c>
      <c r="Z51" s="41">
        <v>5.0999999999999996</v>
      </c>
      <c r="AA51" s="79">
        <v>4.87</v>
      </c>
      <c r="AB51" s="41">
        <v>4.8</v>
      </c>
      <c r="AC51" s="41">
        <v>4.7300000000000004</v>
      </c>
      <c r="AD51" s="41">
        <v>5.33</v>
      </c>
      <c r="AE51" s="41">
        <v>5</v>
      </c>
      <c r="AF51" s="79">
        <v>4.8600000000000003</v>
      </c>
      <c r="AG51" s="41">
        <v>4.6900000000000004</v>
      </c>
      <c r="AH51" s="41">
        <v>4.6900000000000004</v>
      </c>
      <c r="AI51" s="41">
        <v>5.36</v>
      </c>
      <c r="AJ51" s="41">
        <v>4.97</v>
      </c>
      <c r="AK51" s="79">
        <v>5</v>
      </c>
      <c r="AL51" s="41">
        <v>4.8</v>
      </c>
      <c r="AM51" s="41">
        <v>4.7</v>
      </c>
      <c r="AN51" s="41">
        <v>5.4</v>
      </c>
      <c r="AO51" s="41">
        <v>5.0999999999999996</v>
      </c>
      <c r="AP51" s="79">
        <v>4.9000000000000004</v>
      </c>
      <c r="AQ51" s="41">
        <v>4.8</v>
      </c>
      <c r="AR51" s="41">
        <v>4.7</v>
      </c>
      <c r="AS51" s="41">
        <v>5.4</v>
      </c>
      <c r="AT51" s="41">
        <v>5</v>
      </c>
      <c r="AU51" s="79">
        <v>4.8</v>
      </c>
      <c r="AV51" s="41">
        <v>4.5999999999999996</v>
      </c>
      <c r="AW51" s="41">
        <v>4.7</v>
      </c>
      <c r="AX51" s="41">
        <v>5.3</v>
      </c>
      <c r="AY51" s="41">
        <v>4.9000000000000004</v>
      </c>
      <c r="AZ51" s="79">
        <v>4.7</v>
      </c>
      <c r="BA51" s="41">
        <v>4.7</v>
      </c>
      <c r="BB51" s="41">
        <v>4.5999999999999996</v>
      </c>
      <c r="BC51" s="41">
        <v>5.3</v>
      </c>
      <c r="BD51" s="41">
        <v>4.9000000000000004</v>
      </c>
      <c r="BE51" s="79">
        <v>4.8</v>
      </c>
      <c r="BF51" s="41">
        <v>4.5999999999999996</v>
      </c>
      <c r="BG51" s="41">
        <v>4.5999999999999996</v>
      </c>
      <c r="BH51" s="41">
        <v>5.3</v>
      </c>
      <c r="BI51" s="41">
        <v>4.9000000000000004</v>
      </c>
      <c r="BJ51" s="101">
        <v>4.7</v>
      </c>
      <c r="BK51" s="42">
        <v>4.7</v>
      </c>
      <c r="BL51" s="42">
        <v>4.5</v>
      </c>
      <c r="BM51" s="42">
        <v>5.3</v>
      </c>
      <c r="BN51" s="42">
        <v>4.9000000000000004</v>
      </c>
      <c r="BO51" s="79">
        <v>4.88</v>
      </c>
      <c r="BP51" s="41">
        <v>4.7</v>
      </c>
      <c r="BQ51" s="41">
        <v>4.4800000000000004</v>
      </c>
      <c r="BR51" s="41">
        <v>5.27</v>
      </c>
      <c r="BS51" s="41">
        <v>4.9000000000000004</v>
      </c>
      <c r="BT51" s="79">
        <v>4.93</v>
      </c>
      <c r="BU51" s="41">
        <v>4.68</v>
      </c>
      <c r="BV51" s="41">
        <v>4.6399999999999997</v>
      </c>
      <c r="BW51" s="41">
        <v>5.36</v>
      </c>
      <c r="BX51" s="41">
        <v>4.97</v>
      </c>
    </row>
    <row r="52" spans="1:76" s="37" customFormat="1" hidden="1" x14ac:dyDescent="0.25">
      <c r="A52" s="22" t="s">
        <v>74</v>
      </c>
      <c r="B52" s="79"/>
      <c r="C52" s="41"/>
      <c r="D52" s="41"/>
      <c r="E52" s="41"/>
      <c r="F52" s="41"/>
      <c r="G52" s="79"/>
      <c r="H52" s="41"/>
      <c r="I52" s="41"/>
      <c r="J52" s="41"/>
      <c r="K52" s="41"/>
      <c r="L52" s="79"/>
      <c r="M52" s="41"/>
      <c r="N52" s="41"/>
      <c r="O52" s="41"/>
      <c r="P52" s="41"/>
      <c r="Q52" s="79"/>
      <c r="R52" s="41"/>
      <c r="S52" s="41"/>
      <c r="T52" s="41"/>
      <c r="U52" s="41"/>
      <c r="V52" s="79"/>
      <c r="W52" s="41"/>
      <c r="X52" s="41"/>
      <c r="Y52" s="41"/>
      <c r="Z52" s="41"/>
      <c r="AA52" s="79"/>
      <c r="AB52" s="41"/>
      <c r="AC52" s="41"/>
      <c r="AD52" s="41"/>
      <c r="AE52" s="41"/>
      <c r="AF52" s="79"/>
      <c r="AG52" s="41"/>
      <c r="AH52" s="41"/>
      <c r="AI52" s="41"/>
      <c r="AJ52" s="41"/>
      <c r="AK52" s="79"/>
      <c r="AL52" s="41"/>
      <c r="AM52" s="41"/>
      <c r="AN52" s="41"/>
      <c r="AO52" s="41"/>
      <c r="AP52" s="79"/>
      <c r="AQ52" s="41"/>
      <c r="AR52" s="41"/>
      <c r="AS52" s="41"/>
      <c r="AT52" s="41"/>
      <c r="AU52" s="79"/>
      <c r="AV52" s="41"/>
      <c r="AW52" s="41"/>
      <c r="AX52" s="41"/>
      <c r="AY52" s="41"/>
      <c r="AZ52" s="79"/>
      <c r="BA52" s="41"/>
      <c r="BB52" s="41"/>
      <c r="BC52" s="41"/>
      <c r="BD52" s="41"/>
      <c r="BE52" s="79">
        <v>7.3</v>
      </c>
      <c r="BF52" s="41">
        <v>6.8</v>
      </c>
      <c r="BG52" s="41">
        <v>6.5</v>
      </c>
      <c r="BH52" s="41">
        <v>7.5</v>
      </c>
      <c r="BI52" s="41">
        <v>7.1</v>
      </c>
      <c r="BJ52" s="101"/>
      <c r="BK52" s="42"/>
      <c r="BL52" s="42"/>
      <c r="BM52" s="42"/>
      <c r="BN52" s="42"/>
      <c r="BO52" s="79"/>
      <c r="BP52" s="41"/>
      <c r="BQ52" s="41"/>
      <c r="BR52" s="41"/>
      <c r="BS52" s="41"/>
      <c r="BT52" s="79"/>
      <c r="BU52" s="41"/>
      <c r="BV52" s="41"/>
      <c r="BW52" s="41"/>
      <c r="BX52" s="41"/>
    </row>
    <row r="53" spans="1:76" s="37" customFormat="1" hidden="1" x14ac:dyDescent="0.25">
      <c r="A53" s="22" t="s">
        <v>43</v>
      </c>
      <c r="B53" s="79"/>
      <c r="C53" s="41"/>
      <c r="D53" s="41"/>
      <c r="E53" s="41"/>
      <c r="F53" s="41"/>
      <c r="G53" s="79"/>
      <c r="H53" s="41"/>
      <c r="I53" s="41"/>
      <c r="J53" s="41"/>
      <c r="K53" s="41"/>
      <c r="L53" s="79"/>
      <c r="M53" s="41"/>
      <c r="N53" s="41"/>
      <c r="O53" s="41"/>
      <c r="P53" s="41"/>
      <c r="Q53" s="79"/>
      <c r="R53" s="41"/>
      <c r="S53" s="41"/>
      <c r="T53" s="41"/>
      <c r="U53" s="41"/>
      <c r="V53" s="79"/>
      <c r="W53" s="41"/>
      <c r="X53" s="41"/>
      <c r="Y53" s="41"/>
      <c r="Z53" s="41"/>
      <c r="AA53" s="79"/>
      <c r="AB53" s="41"/>
      <c r="AC53" s="41"/>
      <c r="AD53" s="41"/>
      <c r="AE53" s="41"/>
      <c r="AF53" s="79"/>
      <c r="AG53" s="41"/>
      <c r="AH53" s="41"/>
      <c r="AI53" s="41"/>
      <c r="AJ53" s="41"/>
      <c r="AK53" s="79"/>
      <c r="AL53" s="41"/>
      <c r="AM53" s="41"/>
      <c r="AN53" s="41"/>
      <c r="AO53" s="41"/>
      <c r="AP53" s="79"/>
      <c r="AQ53" s="41"/>
      <c r="AR53" s="41"/>
      <c r="AS53" s="41"/>
      <c r="AT53" s="41"/>
      <c r="AU53" s="79"/>
      <c r="AV53" s="41"/>
      <c r="AW53" s="41"/>
      <c r="AX53" s="41"/>
      <c r="AY53" s="41"/>
      <c r="AZ53" s="79"/>
      <c r="BA53" s="41"/>
      <c r="BB53" s="41"/>
      <c r="BC53" s="41"/>
      <c r="BD53" s="41"/>
      <c r="BE53" s="79"/>
      <c r="BF53" s="41"/>
      <c r="BG53" s="41"/>
      <c r="BH53" s="41"/>
      <c r="BI53" s="41"/>
      <c r="BJ53" s="101">
        <v>5.8</v>
      </c>
      <c r="BK53" s="42">
        <v>5.5</v>
      </c>
      <c r="BL53" s="42">
        <v>5.4</v>
      </c>
      <c r="BM53" s="42">
        <v>6.3</v>
      </c>
      <c r="BN53" s="42">
        <v>5.8</v>
      </c>
      <c r="BO53" s="79"/>
      <c r="BP53" s="41"/>
      <c r="BQ53" s="41"/>
      <c r="BR53" s="41"/>
      <c r="BS53" s="41"/>
      <c r="BT53" s="79"/>
      <c r="BU53" s="41"/>
      <c r="BV53" s="41"/>
      <c r="BW53" s="41"/>
      <c r="BX53" s="41"/>
    </row>
    <row r="54" spans="1:76" s="37" customFormat="1" x14ac:dyDescent="0.25">
      <c r="A54" s="22" t="s">
        <v>44</v>
      </c>
      <c r="B54" s="79"/>
      <c r="C54" s="41"/>
      <c r="D54" s="41"/>
      <c r="E54" s="41"/>
      <c r="F54" s="41"/>
      <c r="G54" s="79"/>
      <c r="H54" s="41"/>
      <c r="I54" s="41"/>
      <c r="J54" s="41"/>
      <c r="K54" s="41"/>
      <c r="L54" s="79"/>
      <c r="M54" s="41"/>
      <c r="N54" s="41"/>
      <c r="O54" s="41"/>
      <c r="P54" s="41"/>
      <c r="Q54" s="79"/>
      <c r="R54" s="41"/>
      <c r="S54" s="41"/>
      <c r="T54" s="41"/>
      <c r="U54" s="41"/>
      <c r="V54" s="79"/>
      <c r="W54" s="41"/>
      <c r="X54" s="41"/>
      <c r="Y54" s="41"/>
      <c r="Z54" s="41"/>
      <c r="AA54" s="79"/>
      <c r="AB54" s="41"/>
      <c r="AC54" s="41"/>
      <c r="AD54" s="41"/>
      <c r="AE54" s="41"/>
      <c r="AF54" s="79"/>
      <c r="AG54" s="41"/>
      <c r="AH54" s="41"/>
      <c r="AI54" s="41"/>
      <c r="AJ54" s="41"/>
      <c r="AK54" s="79"/>
      <c r="AL54" s="41"/>
      <c r="AM54" s="41"/>
      <c r="AN54" s="41"/>
      <c r="AO54" s="41"/>
      <c r="AP54" s="79">
        <v>5.7</v>
      </c>
      <c r="AQ54" s="41">
        <v>5.6</v>
      </c>
      <c r="AR54" s="41">
        <v>5</v>
      </c>
      <c r="AS54" s="41">
        <v>5.5</v>
      </c>
      <c r="AT54" s="41">
        <v>5.5</v>
      </c>
      <c r="AU54" s="79">
        <v>5.5</v>
      </c>
      <c r="AV54" s="41">
        <v>5.5</v>
      </c>
      <c r="AW54" s="41">
        <v>5.0999999999999996</v>
      </c>
      <c r="AX54" s="41">
        <v>5.6</v>
      </c>
      <c r="AY54" s="41">
        <v>5.5</v>
      </c>
      <c r="AZ54" s="79">
        <v>5.4</v>
      </c>
      <c r="BA54" s="41">
        <v>5.4</v>
      </c>
      <c r="BB54" s="41">
        <v>5.0999999999999996</v>
      </c>
      <c r="BC54" s="41">
        <v>5.6</v>
      </c>
      <c r="BD54" s="41">
        <v>5.5</v>
      </c>
      <c r="BE54" s="79">
        <v>5.4</v>
      </c>
      <c r="BF54" s="41">
        <v>5.4</v>
      </c>
      <c r="BG54" s="41">
        <v>5</v>
      </c>
      <c r="BH54" s="41">
        <v>5.5</v>
      </c>
      <c r="BI54" s="41">
        <v>5.4</v>
      </c>
      <c r="BJ54" s="101">
        <v>5.4</v>
      </c>
      <c r="BK54" s="42">
        <v>5.5</v>
      </c>
      <c r="BL54" s="42">
        <v>5.2</v>
      </c>
      <c r="BM54" s="42">
        <v>5.5</v>
      </c>
      <c r="BN54" s="42">
        <v>5.4</v>
      </c>
      <c r="BO54" s="79">
        <v>5.63</v>
      </c>
      <c r="BP54" s="41">
        <v>5.63</v>
      </c>
      <c r="BQ54" s="41">
        <v>5.27</v>
      </c>
      <c r="BR54" s="41">
        <v>5.61</v>
      </c>
      <c r="BS54" s="41">
        <v>5.6</v>
      </c>
      <c r="BT54" s="79">
        <v>5.86</v>
      </c>
      <c r="BU54" s="41">
        <v>5.79</v>
      </c>
      <c r="BV54" s="41">
        <v>5.44</v>
      </c>
      <c r="BW54" s="41">
        <v>5.78</v>
      </c>
      <c r="BX54" s="41">
        <v>5.78</v>
      </c>
    </row>
    <row r="55" spans="1:76" s="37" customFormat="1" x14ac:dyDescent="0.25">
      <c r="A55" s="22" t="s">
        <v>45</v>
      </c>
      <c r="B55" s="79">
        <v>5.51</v>
      </c>
      <c r="C55" s="41">
        <v>5.79</v>
      </c>
      <c r="D55" s="41">
        <v>5.65</v>
      </c>
      <c r="E55" s="41">
        <v>5.67</v>
      </c>
      <c r="F55" s="41">
        <v>5.72</v>
      </c>
      <c r="G55" s="79">
        <v>5.65</v>
      </c>
      <c r="H55" s="41">
        <v>5.82</v>
      </c>
      <c r="I55" s="41">
        <v>5.63</v>
      </c>
      <c r="J55" s="41">
        <v>5.67</v>
      </c>
      <c r="K55" s="41">
        <v>5.76</v>
      </c>
      <c r="L55" s="79">
        <v>5.62</v>
      </c>
      <c r="M55" s="41">
        <v>5.98</v>
      </c>
      <c r="N55" s="41">
        <v>5.57</v>
      </c>
      <c r="O55" s="41">
        <v>5.76</v>
      </c>
      <c r="P55" s="41">
        <v>5.8</v>
      </c>
      <c r="Q55" s="79">
        <v>5.59</v>
      </c>
      <c r="R55" s="41">
        <v>6.01</v>
      </c>
      <c r="S55" s="41">
        <v>5.56</v>
      </c>
      <c r="T55" s="41">
        <v>5.7</v>
      </c>
      <c r="U55" s="41">
        <v>5.78</v>
      </c>
      <c r="V55" s="79">
        <v>5.53</v>
      </c>
      <c r="W55" s="41">
        <v>5.94</v>
      </c>
      <c r="X55" s="41">
        <v>5.55</v>
      </c>
      <c r="Y55" s="41">
        <v>5.64</v>
      </c>
      <c r="Z55" s="41">
        <v>5.7</v>
      </c>
      <c r="AA55" s="79">
        <v>5.68</v>
      </c>
      <c r="AB55" s="41">
        <v>5.99</v>
      </c>
      <c r="AC55" s="41">
        <v>5.56</v>
      </c>
      <c r="AD55" s="41">
        <v>5.72</v>
      </c>
      <c r="AE55" s="41">
        <v>5.8</v>
      </c>
      <c r="AF55" s="79">
        <v>5.83</v>
      </c>
      <c r="AG55" s="41">
        <v>6.04</v>
      </c>
      <c r="AH55" s="41">
        <v>5.56</v>
      </c>
      <c r="AI55" s="41">
        <v>5.68</v>
      </c>
      <c r="AJ55" s="41">
        <v>5.84</v>
      </c>
      <c r="AK55" s="79">
        <v>5.9</v>
      </c>
      <c r="AL55" s="41">
        <v>6.1</v>
      </c>
      <c r="AM55" s="41">
        <v>5.6</v>
      </c>
      <c r="AN55" s="41">
        <v>5.7</v>
      </c>
      <c r="AO55" s="41">
        <v>5.9</v>
      </c>
      <c r="AP55" s="79">
        <v>5.9</v>
      </c>
      <c r="AQ55" s="41">
        <v>6.1</v>
      </c>
      <c r="AR55" s="41">
        <v>5.6</v>
      </c>
      <c r="AS55" s="41">
        <v>5.7</v>
      </c>
      <c r="AT55" s="41">
        <v>5.9</v>
      </c>
      <c r="AU55" s="79">
        <v>5.9</v>
      </c>
      <c r="AV55" s="41">
        <v>6.1</v>
      </c>
      <c r="AW55" s="41">
        <v>5.6</v>
      </c>
      <c r="AX55" s="41">
        <v>5.7</v>
      </c>
      <c r="AY55" s="41">
        <v>5.9</v>
      </c>
      <c r="AZ55" s="79">
        <v>6</v>
      </c>
      <c r="BA55" s="41">
        <v>6.2</v>
      </c>
      <c r="BB55" s="41">
        <v>5.6</v>
      </c>
      <c r="BC55" s="41">
        <v>5.8</v>
      </c>
      <c r="BD55" s="41">
        <v>6</v>
      </c>
      <c r="BE55" s="79">
        <v>6</v>
      </c>
      <c r="BF55" s="41">
        <v>6.2</v>
      </c>
      <c r="BG55" s="41">
        <v>5.6</v>
      </c>
      <c r="BH55" s="41">
        <v>5.8</v>
      </c>
      <c r="BI55" s="41">
        <v>6</v>
      </c>
      <c r="BJ55" s="101">
        <v>6</v>
      </c>
      <c r="BK55" s="42">
        <v>6.2</v>
      </c>
      <c r="BL55" s="42">
        <v>5.6</v>
      </c>
      <c r="BM55" s="42">
        <v>5.8</v>
      </c>
      <c r="BN55" s="42">
        <v>6</v>
      </c>
      <c r="BO55" s="79">
        <v>5.97</v>
      </c>
      <c r="BP55" s="41">
        <v>6.17</v>
      </c>
      <c r="BQ55" s="41">
        <v>5.59</v>
      </c>
      <c r="BR55" s="41">
        <v>5.71</v>
      </c>
      <c r="BS55" s="41">
        <v>5.92</v>
      </c>
      <c r="BT55" s="79">
        <v>6.09</v>
      </c>
      <c r="BU55" s="41">
        <v>6.22</v>
      </c>
      <c r="BV55" s="41">
        <v>5.63</v>
      </c>
      <c r="BW55" s="41">
        <v>5.73</v>
      </c>
      <c r="BX55" s="41">
        <v>5.98</v>
      </c>
    </row>
    <row r="56" spans="1:76" s="37" customFormat="1" x14ac:dyDescent="0.25">
      <c r="A56" s="162" t="s">
        <v>222</v>
      </c>
      <c r="B56" s="163">
        <f>AVERAGE(B4,B7,B16,B17,B18,B19,B20,B22,B23,B24,B26,B27,B29,B31,B32,B34,B35,B36,B38,B41,B44,B46,B47,B48,B49,B51,B54,B55)</f>
        <v>5.8906250000000009</v>
      </c>
      <c r="C56" s="163">
        <f t="shared" ref="C56:G56" si="0">AVERAGE(C4,C7,C16,C17,C18,C19,C20,C22,C23,C24,C26,C27,C29,C31,C32,C34,C35,C36,C38,C41,C44,C46,C47,C48,C49,C51,C54,C55)</f>
        <v>5.7793749999999999</v>
      </c>
      <c r="D56" s="163">
        <f t="shared" si="0"/>
        <v>5.7037500000000003</v>
      </c>
      <c r="E56" s="163">
        <f t="shared" si="0"/>
        <v>5.9781250000000004</v>
      </c>
      <c r="F56" s="163">
        <f t="shared" si="0"/>
        <v>5.9024999999999999</v>
      </c>
      <c r="G56" s="163">
        <f t="shared" si="0"/>
        <v>5.9829411764705878</v>
      </c>
      <c r="H56" s="163">
        <f t="shared" ref="H56" si="1">AVERAGE(H4,H7,H16,H17,H18,H19,H20,H22,H23,H24,H26,H27,H29,H31,H32,H34,H35,H36,H38,H41,H44,H46,H47,H48,H49,H51,H54,H55)</f>
        <v>5.8170588235294112</v>
      </c>
      <c r="I56" s="163">
        <f t="shared" ref="I56" si="2">AVERAGE(I4,I7,I16,I17,I18,I19,I20,I22,I23,I24,I26,I27,I29,I31,I32,I34,I35,I36,I38,I41,I44,I46,I47,I48,I49,I51,I54,I55)</f>
        <v>5.6511764705882355</v>
      </c>
      <c r="J56" s="163">
        <f t="shared" ref="J56" si="3">AVERAGE(J4,J7,J16,J17,J18,J19,J20,J22,J23,J24,J26,J27,J29,J31,J32,J34,J35,J36,J38,J41,J44,J46,J47,J48,J49,J51,J54,J55)</f>
        <v>5.95</v>
      </c>
      <c r="K56" s="163">
        <f t="shared" ref="K56:L56" si="4">AVERAGE(K4,K7,K16,K17,K18,K19,K20,K22,K23,K24,K26,K27,K29,K31,K32,K34,K35,K36,K38,K41,K44,K46,K47,K48,K49,K51,K54,K55)</f>
        <v>5.9176470588235297</v>
      </c>
      <c r="L56" s="163">
        <f t="shared" si="4"/>
        <v>6.0470588235294125</v>
      </c>
      <c r="M56" s="163">
        <f t="shared" ref="M56" si="5">AVERAGE(M4,M7,M16,M17,M18,M19,M20,M22,M23,M24,M26,M27,M29,M31,M32,M34,M35,M36,M38,M41,M44,M46,M47,M48,M49,M51,M54,M55)</f>
        <v>5.95</v>
      </c>
      <c r="N56" s="163">
        <f t="shared" ref="N56" si="6">AVERAGE(N4,N7,N16,N17,N18,N19,N20,N22,N23,N24,N26,N27,N29,N31,N32,N34,N35,N36,N38,N41,N44,N46,N47,N48,N49,N51,N54,N55)</f>
        <v>5.5611764705882347</v>
      </c>
      <c r="O56" s="163">
        <f t="shared" ref="O56" si="7">AVERAGE(O4,O7,O16,O17,O18,O19,O20,O22,O23,O24,O26,O27,O29,O31,O32,O34,O35,O36,O38,O41,O44,O46,O47,O48,O49,O51,O54,O55)</f>
        <v>5.960588235294118</v>
      </c>
      <c r="P56" s="163">
        <f t="shared" ref="P56:Q56" si="8">AVERAGE(P4,P7,P16,P17,P18,P19,P20,P22,P23,P24,P26,P27,P29,P31,P32,P34,P35,P36,P38,P41,P44,P46,P47,P48,P49,P51,P54,P55)</f>
        <v>5.9458823529411751</v>
      </c>
      <c r="Q56" s="163">
        <f t="shared" si="8"/>
        <v>5.9941176470588218</v>
      </c>
      <c r="R56" s="163">
        <f t="shared" ref="R56" si="9">AVERAGE(R4,R7,R16,R17,R18,R19,R20,R22,R23,R24,R26,R27,R29,R31,R32,R34,R35,R36,R38,R41,R44,R46,R47,R48,R49,R51,R54,R55)</f>
        <v>5.9399999999999995</v>
      </c>
      <c r="S56" s="163">
        <f t="shared" ref="S56" si="10">AVERAGE(S4,S7,S16,S17,S18,S19,S20,S22,S23,S24,S26,S27,S29,S31,S32,S34,S35,S36,S38,S41,S44,S46,S47,S48,S49,S51,S54,S55)</f>
        <v>5.5652941176470598</v>
      </c>
      <c r="T56" s="163">
        <f t="shared" ref="T56" si="11">AVERAGE(T4,T7,T16,T17,T18,T19,T20,T22,T23,T24,T26,T27,T29,T31,T32,T34,T35,T36,T38,T41,T44,T46,T47,T48,T49,T51,T54,T55)</f>
        <v>5.9176470588235297</v>
      </c>
      <c r="U56" s="163">
        <f t="shared" ref="U56:V56" si="12">AVERAGE(U4,U7,U16,U17,U18,U19,U20,U22,U23,U24,U26,U27,U29,U31,U32,U34,U35,U36,U38,U41,U44,U46,U47,U48,U49,U51,U54,U55)</f>
        <v>5.9176470588235288</v>
      </c>
      <c r="V56" s="163">
        <f t="shared" si="12"/>
        <v>5.918333333333333</v>
      </c>
      <c r="W56" s="163">
        <f t="shared" ref="W56" si="13">AVERAGE(W4,W7,W16,W17,W18,W19,W20,W22,W23,W24,W26,W27,W29,W31,W32,W34,W35,W36,W38,W41,W44,W46,W47,W48,W49,W51,W54,W55)</f>
        <v>5.85</v>
      </c>
      <c r="X56" s="163">
        <f t="shared" ref="X56" si="14">AVERAGE(X4,X7,X16,X17,X18,X19,X20,X22,X23,X24,X26,X27,X29,X31,X32,X34,X35,X36,X38,X41,X44,X46,X47,X48,X49,X51,X54,X55)</f>
        <v>5.4722222222222232</v>
      </c>
      <c r="Y56" s="163">
        <f t="shared" ref="Y56" si="15">AVERAGE(Y4,Y7,Y16,Y17,Y18,Y19,Y20,Y22,Y23,Y24,Y26,Y27,Y29,Y31,Y32,Y34,Y35,Y36,Y38,Y41,Y44,Y46,Y47,Y48,Y49,Y51,Y54,Y55)</f>
        <v>5.8544444444444448</v>
      </c>
      <c r="Z56" s="163">
        <f t="shared" ref="Z56:AA56" si="16">AVERAGE(Z4,Z7,Z16,Z17,Z18,Z19,Z20,Z22,Z23,Z24,Z26,Z27,Z29,Z31,Z32,Z34,Z35,Z36,Z38,Z41,Z44,Z46,Z47,Z48,Z49,Z51,Z54,Z55)</f>
        <v>5.8455555555555545</v>
      </c>
      <c r="AA56" s="163">
        <f t="shared" si="16"/>
        <v>5.830000000000001</v>
      </c>
      <c r="AB56" s="163">
        <f t="shared" ref="AB56" si="17">AVERAGE(AB4,AB7,AB16,AB17,AB18,AB19,AB20,AB22,AB23,AB24,AB26,AB27,AB29,AB31,AB32,AB34,AB35,AB36,AB38,AB41,AB44,AB46,AB47,AB48,AB49,AB51,AB54,AB55)</f>
        <v>5.6940000000000008</v>
      </c>
      <c r="AC56" s="163">
        <f t="shared" ref="AC56" si="18">AVERAGE(AC4,AC7,AC16,AC17,AC18,AC19,AC20,AC22,AC23,AC24,AC26,AC27,AC29,AC31,AC32,AC34,AC35,AC36,AC38,AC41,AC44,AC46,AC47,AC48,AC49,AC51,AC54,AC55)</f>
        <v>5.3767999999999994</v>
      </c>
      <c r="AD56" s="163">
        <f t="shared" ref="AD56" si="19">AVERAGE(AD4,AD7,AD16,AD17,AD18,AD19,AD20,AD22,AD23,AD24,AD26,AD27,AD29,AD31,AD32,AD34,AD35,AD36,AD38,AD41,AD44,AD46,AD47,AD48,AD49,AD51,AD54,AD55)</f>
        <v>5.821200000000001</v>
      </c>
      <c r="AE56" s="163">
        <f t="shared" ref="AE56:AF56" si="20">AVERAGE(AE4,AE7,AE16,AE17,AE18,AE19,AE20,AE22,AE23,AE24,AE26,AE27,AE29,AE31,AE32,AE34,AE35,AE36,AE38,AE41,AE44,AE46,AE47,AE48,AE49,AE51,AE54,AE55)</f>
        <v>5.7451999999999996</v>
      </c>
      <c r="AF56" s="163">
        <f t="shared" si="20"/>
        <v>5.9003703703703714</v>
      </c>
      <c r="AG56" s="163">
        <f t="shared" ref="AG56" si="21">AVERAGE(AG4,AG7,AG16,AG17,AG18,AG19,AG20,AG22,AG23,AG24,AG26,AG27,AG29,AG31,AG32,AG34,AG35,AG36,AG38,AG41,AG44,AG46,AG47,AG48,AG49,AG51,AG54,AG55)</f>
        <v>5.7151851851851854</v>
      </c>
      <c r="AH56" s="163">
        <f t="shared" ref="AH56" si="22">AVERAGE(AH4,AH7,AH16,AH17,AH18,AH19,AH20,AH22,AH23,AH24,AH26,AH27,AH29,AH31,AH32,AH34,AH35,AH36,AH38,AH41,AH44,AH46,AH47,AH48,AH49,AH51,AH54,AH55)</f>
        <v>5.4207407407407411</v>
      </c>
      <c r="AI56" s="163">
        <f t="shared" ref="AI56" si="23">AVERAGE(AI4,AI7,AI16,AI17,AI18,AI19,AI20,AI22,AI23,AI24,AI26,AI27,AI29,AI31,AI32,AI34,AI35,AI36,AI38,AI41,AI44,AI46,AI47,AI48,AI49,AI51,AI54,AI55)</f>
        <v>5.862592592592593</v>
      </c>
      <c r="AJ56" s="163">
        <f t="shared" ref="AJ56:AK56" si="24">AVERAGE(AJ4,AJ7,AJ16,AJ17,AJ18,AJ19,AJ20,AJ22,AJ23,AJ24,AJ26,AJ27,AJ29,AJ31,AJ32,AJ34,AJ35,AJ36,AJ38,AJ41,AJ44,AJ46,AJ47,AJ48,AJ49,AJ51,AJ54,AJ55)</f>
        <v>5.7885185185185195</v>
      </c>
      <c r="AK56" s="163">
        <f t="shared" si="24"/>
        <v>5.9153846153846157</v>
      </c>
      <c r="AL56" s="163">
        <f t="shared" ref="AL56" si="25">AVERAGE(AL4,AL7,AL16,AL17,AL18,AL19,AL20,AL22,AL23,AL24,AL26,AL27,AL29,AL31,AL32,AL34,AL35,AL36,AL38,AL41,AL44,AL46,AL47,AL48,AL49,AL51,AL54,AL55)</f>
        <v>5.7923076923076922</v>
      </c>
      <c r="AM56" s="163">
        <f t="shared" ref="AM56" si="26">AVERAGE(AM4,AM7,AM16,AM17,AM18,AM19,AM20,AM22,AM23,AM24,AM26,AM27,AM29,AM31,AM32,AM34,AM35,AM36,AM38,AM41,AM44,AM46,AM47,AM48,AM49,AM51,AM54,AM55)</f>
        <v>5.430769230769231</v>
      </c>
      <c r="AN56" s="163">
        <f t="shared" ref="AN56" si="27">AVERAGE(AN4,AN7,AN16,AN17,AN18,AN19,AN20,AN22,AN23,AN24,AN26,AN27,AN29,AN31,AN32,AN34,AN35,AN36,AN38,AN41,AN44,AN46,AN47,AN48,AN49,AN51,AN54,AN55)</f>
        <v>5.9115384615384619</v>
      </c>
      <c r="AO56" s="163">
        <f t="shared" ref="AO56:AP56" si="28">AVERAGE(AO4,AO7,AO16,AO17,AO18,AO19,AO20,AO22,AO23,AO24,AO26,AO27,AO29,AO31,AO32,AO34,AO35,AO36,AO38,AO41,AO44,AO46,AO47,AO48,AO49,AO51,AO54,AO55)</f>
        <v>5.8307692307692314</v>
      </c>
      <c r="AP56" s="163">
        <f t="shared" si="28"/>
        <v>5.94</v>
      </c>
      <c r="AQ56" s="163">
        <f t="shared" ref="AQ56" si="29">AVERAGE(AQ4,AQ7,AQ16,AQ17,AQ18,AQ19,AQ20,AQ22,AQ23,AQ24,AQ26,AQ27,AQ29,AQ31,AQ32,AQ34,AQ35,AQ36,AQ38,AQ41,AQ44,AQ46,AQ47,AQ48,AQ49,AQ51,AQ54,AQ55)</f>
        <v>5.6879999999999997</v>
      </c>
      <c r="AR56" s="163">
        <f t="shared" ref="AR56" si="30">AVERAGE(AR4,AR7,AR16,AR17,AR18,AR19,AR20,AR22,AR23,AR24,AR26,AR27,AR29,AR31,AR32,AR34,AR35,AR36,AR38,AR41,AR44,AR46,AR47,AR48,AR49,AR51,AR54,AR55)</f>
        <v>5.4359999999999999</v>
      </c>
      <c r="AS56" s="163">
        <f t="shared" ref="AS56" si="31">AVERAGE(AS4,AS7,AS16,AS17,AS18,AS19,AS20,AS22,AS23,AS24,AS26,AS27,AS29,AS31,AS32,AS34,AS35,AS36,AS38,AS41,AS44,AS46,AS47,AS48,AS49,AS51,AS54,AS55)</f>
        <v>5.9319999999999995</v>
      </c>
      <c r="AT56" s="163">
        <f t="shared" ref="AT56:AU56" si="32">AVERAGE(AT4,AT7,AT16,AT17,AT18,AT19,AT20,AT22,AT23,AT24,AT26,AT27,AT29,AT31,AT32,AT34,AT35,AT36,AT38,AT41,AT44,AT46,AT47,AT48,AT49,AT51,AT54,AT55)</f>
        <v>5.8280000000000003</v>
      </c>
      <c r="AU56" s="163">
        <f t="shared" si="32"/>
        <v>5.8769230769230774</v>
      </c>
      <c r="AV56" s="163">
        <f t="shared" ref="AV56" si="33">AVERAGE(AV4,AV7,AV16,AV17,AV18,AV19,AV20,AV22,AV23,AV24,AV26,AV27,AV29,AV31,AV32,AV34,AV35,AV36,AV38,AV41,AV44,AV46,AV47,AV48,AV49,AV51,AV54,AV55)</f>
        <v>5.75</v>
      </c>
      <c r="AW56" s="163">
        <f t="shared" ref="AW56" si="34">AVERAGE(AW4,AW7,AW16,AW17,AW18,AW19,AW20,AW22,AW23,AW24,AW26,AW27,AW29,AW31,AW32,AW34,AW35,AW36,AW38,AW41,AW44,AW46,AW47,AW48,AW49,AW51,AW54,AW55)</f>
        <v>5.4307692307692301</v>
      </c>
      <c r="AX56" s="163">
        <f t="shared" ref="AX56" si="35">AVERAGE(AX4,AX7,AX16,AX17,AX18,AX19,AX20,AX22,AX23,AX24,AX26,AX27,AX29,AX31,AX32,AX34,AX35,AX36,AX38,AX41,AX44,AX46,AX47,AX48,AX49,AX51,AX54,AX55)</f>
        <v>5.9192307692307695</v>
      </c>
      <c r="AY56" s="163">
        <f t="shared" ref="AY56:AZ56" si="36">AVERAGE(AY4,AY7,AY16,AY17,AY18,AY19,AY20,AY22,AY23,AY24,AY26,AY27,AY29,AY31,AY32,AY34,AY35,AY36,AY38,AY41,AY44,AY46,AY47,AY48,AY49,AY51,AY54,AY55)</f>
        <v>5.8038461538461554</v>
      </c>
      <c r="AZ56" s="163">
        <f t="shared" si="36"/>
        <v>5.8666666666666671</v>
      </c>
      <c r="BA56" s="163">
        <f t="shared" ref="BA56" si="37">AVERAGE(BA4,BA7,BA16,BA17,BA18,BA19,BA20,BA22,BA23,BA24,BA26,BA27,BA29,BA31,BA32,BA34,BA35,BA36,BA38,BA41,BA44,BA46,BA47,BA48,BA49,BA51,BA54,BA55)</f>
        <v>5.7518518518518515</v>
      </c>
      <c r="BB56" s="163">
        <f t="shared" ref="BB56" si="38">AVERAGE(BB4,BB7,BB16,BB17,BB18,BB19,BB20,BB22,BB23,BB24,BB26,BB27,BB29,BB31,BB32,BB34,BB35,BB36,BB38,BB41,BB44,BB46,BB47,BB48,BB49,BB51,BB54,BB55)</f>
        <v>5.3851851851851844</v>
      </c>
      <c r="BC56" s="163">
        <f t="shared" ref="BC56" si="39">AVERAGE(BC4,BC7,BC16,BC17,BC18,BC19,BC20,BC22,BC23,BC24,BC26,BC27,BC29,BC31,BC32,BC34,BC35,BC36,BC38,BC41,BC44,BC46,BC47,BC48,BC49,BC51,BC54,BC55)</f>
        <v>5.9037037037037026</v>
      </c>
      <c r="BD56" s="163">
        <f t="shared" ref="BD56:BE56" si="40">AVERAGE(BD4,BD7,BD16,BD17,BD18,BD19,BD20,BD22,BD23,BD24,BD26,BD27,BD29,BD31,BD32,BD34,BD35,BD36,BD38,BD41,BD44,BD46,BD47,BD48,BD49,BD51,BD54,BD55)</f>
        <v>5.8000000000000007</v>
      </c>
      <c r="BE56" s="163">
        <f t="shared" si="40"/>
        <v>5.9461538461538463</v>
      </c>
      <c r="BF56" s="163">
        <f t="shared" ref="BF56" si="41">AVERAGE(BF4,BF7,BF16,BF17,BF18,BF19,BF20,BF22,BF23,BF24,BF26,BF27,BF29,BF31,BF32,BF34,BF35,BF36,BF38,BF41,BF44,BF46,BF47,BF48,BF49,BF51,BF54,BF55)</f>
        <v>5.8269230769230766</v>
      </c>
      <c r="BG56" s="163">
        <f t="shared" ref="BG56" si="42">AVERAGE(BG4,BG7,BG16,BG17,BG18,BG19,BG20,BG22,BG23,BG24,BG26,BG27,BG29,BG31,BG32,BG34,BG35,BG36,BG38,BG41,BG44,BG46,BG47,BG48,BG49,BG51,BG54,BG55)</f>
        <v>5.4384615384615387</v>
      </c>
      <c r="BH56" s="163">
        <f t="shared" ref="BH56" si="43">AVERAGE(BH4,BH7,BH16,BH17,BH18,BH19,BH20,BH22,BH23,BH24,BH26,BH27,BH29,BH31,BH32,BH34,BH35,BH36,BH38,BH41,BH44,BH46,BH47,BH48,BH49,BH51,BH54,BH55)</f>
        <v>5.9230769230769234</v>
      </c>
      <c r="BI56" s="163">
        <f t="shared" ref="BI56:BJ56" si="44">AVERAGE(BI4,BI7,BI16,BI17,BI18,BI19,BI20,BI22,BI23,BI24,BI26,BI27,BI29,BI31,BI32,BI34,BI35,BI36,BI38,BI41,BI44,BI46,BI47,BI48,BI49,BI51,BI54,BI55)</f>
        <v>5.8423076923076929</v>
      </c>
      <c r="BJ56" s="163">
        <f t="shared" si="44"/>
        <v>5.9884615384615376</v>
      </c>
      <c r="BK56" s="163">
        <f t="shared" ref="BK56" si="45">AVERAGE(BK4,BK7,BK16,BK17,BK18,BK19,BK20,BK22,BK23,BK24,BK26,BK27,BK29,BK31,BK32,BK34,BK35,BK36,BK38,BK41,BK44,BK46,BK47,BK48,BK49,BK51,BK54,BK55)</f>
        <v>5.8538461538461535</v>
      </c>
      <c r="BL56" s="163">
        <f t="shared" ref="BL56" si="46">AVERAGE(BL4,BL7,BL16,BL17,BL18,BL19,BL20,BL22,BL23,BL24,BL26,BL27,BL29,BL31,BL32,BL34,BL35,BL36,BL38,BL41,BL44,BL46,BL47,BL48,BL49,BL51,BL54,BL55)</f>
        <v>5.4653846153846155</v>
      </c>
      <c r="BM56" s="163">
        <f t="shared" ref="BM56" si="47">AVERAGE(BM4,BM7,BM16,BM17,BM18,BM19,BM20,BM22,BM23,BM24,BM26,BM27,BM29,BM31,BM32,BM34,BM35,BM36,BM38,BM41,BM44,BM46,BM47,BM48,BM49,BM51,BM54,BM55)</f>
        <v>5.9461538461538463</v>
      </c>
      <c r="BN56" s="163">
        <f t="shared" ref="BN56:BO56" si="48">AVERAGE(BN4,BN7,BN16,BN17,BN18,BN19,BN20,BN22,BN23,BN24,BN26,BN27,BN29,BN31,BN32,BN34,BN35,BN36,BN38,BN41,BN44,BN46,BN47,BN48,BN49,BN51,BN54,BN55)</f>
        <v>5.8807692307692312</v>
      </c>
      <c r="BO56" s="163">
        <f t="shared" si="48"/>
        <v>6.138399999999999</v>
      </c>
      <c r="BP56" s="163">
        <f t="shared" ref="BP56" si="49">AVERAGE(BP4,BP7,BP16,BP17,BP18,BP19,BP20,BP22,BP23,BP24,BP26,BP27,BP29,BP31,BP32,BP34,BP35,BP36,BP38,BP41,BP44,BP46,BP47,BP48,BP49,BP51,BP54,BP55)</f>
        <v>5.9751999999999983</v>
      </c>
      <c r="BQ56" s="163">
        <f t="shared" ref="BQ56" si="50">AVERAGE(BQ4,BQ7,BQ16,BQ17,BQ18,BQ19,BQ20,BQ22,BQ23,BQ24,BQ26,BQ27,BQ29,BQ31,BQ32,BQ34,BQ35,BQ36,BQ38,BQ41,BQ44,BQ46,BQ47,BQ48,BQ49,BQ51,BQ54,BQ55)</f>
        <v>5.5124000000000013</v>
      </c>
      <c r="BR56" s="163">
        <f t="shared" ref="BR56" si="51">AVERAGE(BR4,BR7,BR16,BR17,BR18,BR19,BR20,BR22,BR23,BR24,BR26,BR27,BR29,BR31,BR32,BR34,BR35,BR36,BR38,BR41,BR44,BR46,BR47,BR48,BR49,BR51,BR54,BR55)</f>
        <v>6.0112000000000014</v>
      </c>
      <c r="BS56" s="163">
        <f t="shared" ref="BS56:BT56" si="52">AVERAGE(BS4,BS7,BS16,BS17,BS18,BS19,BS20,BS22,BS23,BS24,BS26,BS27,BS29,BS31,BS32,BS34,BS35,BS36,BS38,BS41,BS44,BS46,BS47,BS48,BS49,BS51,BS54,BS55)</f>
        <v>5.9727999999999994</v>
      </c>
      <c r="BT56" s="163">
        <f t="shared" si="52"/>
        <v>6.1619230769230775</v>
      </c>
      <c r="BU56" s="163">
        <f t="shared" ref="BU56" si="53">AVERAGE(BU4,BU7,BU16,BU17,BU18,BU19,BU20,BU22,BU23,BU24,BU26,BU27,BU29,BU31,BU32,BU34,BU35,BU36,BU38,BU41,BU44,BU46,BU47,BU48,BU49,BU51,BU54,BU55)</f>
        <v>5.9619230769230755</v>
      </c>
      <c r="BV56" s="163">
        <f t="shared" ref="BV56" si="54">AVERAGE(BV4,BV7,BV16,BV17,BV18,BV19,BV20,BV22,BV23,BV24,BV26,BV27,BV29,BV31,BV32,BV34,BV35,BV36,BV38,BV41,BV44,BV46,BV47,BV48,BV49,BV51,BV54,BV55)</f>
        <v>5.4688461538461546</v>
      </c>
      <c r="BW56" s="163">
        <f t="shared" ref="BW56" si="55">AVERAGE(BW4,BW7,BW16,BW17,BW18,BW19,BW20,BW22,BW23,BW24,BW26,BW27,BW29,BW31,BW32,BW34,BW35,BW36,BW38,BW41,BW44,BW46,BW47,BW48,BW49,BW51,BW54,BW55)</f>
        <v>6.0215384615384613</v>
      </c>
      <c r="BX56" s="164">
        <f t="shared" ref="BX56" si="56">AVERAGE(BX4,BX7,BX16,BX17,BX18,BX19,BX20,BX22,BX23,BX24,BX26,BX27,BX29,BX31,BX32,BX34,BX35,BX36,BX38,BX41,BX44,BX46,BX47,BX48,BX49,BX51,BX54,BX55)</f>
        <v>5.9665384615384607</v>
      </c>
    </row>
    <row r="57" spans="1:76" s="37" customFormat="1" x14ac:dyDescent="0.25">
      <c r="A57" s="165" t="s">
        <v>223</v>
      </c>
      <c r="B57" s="166">
        <f>AVERAGE(B5,B6,B8,B9,B10,B11,B12,B13,B14,B15,B21,B25,B28,B30,B33,B37,B39,B40,B42,B43,B45,B50,B52,B53)</f>
        <v>7.0325000000000006</v>
      </c>
      <c r="C57" s="166">
        <f t="shared" ref="C57:G57" si="57">AVERAGE(C5,C6,C8,C9,C10,C11,C12,C13,C14,C15,C21,C25,C28,C30,C33,C37,C39,C40,C42,C43,C45,C50,C52,C53)</f>
        <v>6.7349999999999994</v>
      </c>
      <c r="D57" s="166">
        <f t="shared" si="57"/>
        <v>6.9499999999999993</v>
      </c>
      <c r="E57" s="166">
        <f t="shared" si="57"/>
        <v>7.33</v>
      </c>
      <c r="F57" s="166">
        <f t="shared" si="57"/>
        <v>7.0774999999999997</v>
      </c>
      <c r="G57" s="166">
        <f t="shared" si="57"/>
        <v>6.7400000000000011</v>
      </c>
      <c r="H57" s="166">
        <f t="shared" ref="H57:BS57" si="58">AVERAGE(H5,H6,H8,H9,H10,H11,H12,H13,H14,H15,H21,H25,H28,H30,H33,H37,H39,H40,H42,H43,H45,H50,H52,H53)</f>
        <v>6.63</v>
      </c>
      <c r="I57" s="166">
        <f t="shared" si="58"/>
        <v>6.7066666666666661</v>
      </c>
      <c r="J57" s="166">
        <f t="shared" si="58"/>
        <v>7.2266666666666666</v>
      </c>
      <c r="K57" s="166">
        <f t="shared" si="58"/>
        <v>6.89</v>
      </c>
      <c r="L57" s="166">
        <f t="shared" si="58"/>
        <v>6.6633333333333331</v>
      </c>
      <c r="M57" s="166">
        <f t="shared" si="58"/>
        <v>6.5933333333333337</v>
      </c>
      <c r="N57" s="166">
        <f t="shared" si="58"/>
        <v>6.3033333333333337</v>
      </c>
      <c r="O57" s="166">
        <f t="shared" si="58"/>
        <v>7.0466666666666669</v>
      </c>
      <c r="P57" s="166">
        <f t="shared" si="58"/>
        <v>6.7133333333333338</v>
      </c>
      <c r="Q57" s="166">
        <f t="shared" si="58"/>
        <v>6.5266666666666664</v>
      </c>
      <c r="R57" s="166">
        <f t="shared" si="58"/>
        <v>6.5166666666666666</v>
      </c>
      <c r="S57" s="166">
        <f t="shared" si="58"/>
        <v>6.3166666666666664</v>
      </c>
      <c r="T57" s="166">
        <f t="shared" si="58"/>
        <v>6.9566666666666661</v>
      </c>
      <c r="U57" s="166">
        <f t="shared" si="58"/>
        <v>6.64</v>
      </c>
      <c r="V57" s="166">
        <f t="shared" si="58"/>
        <v>6.88</v>
      </c>
      <c r="W57" s="166">
        <f t="shared" si="58"/>
        <v>6.8650000000000002</v>
      </c>
      <c r="X57" s="166">
        <f t="shared" si="58"/>
        <v>6.3000000000000007</v>
      </c>
      <c r="Y57" s="166">
        <f t="shared" si="58"/>
        <v>6.9450000000000003</v>
      </c>
      <c r="Z57" s="166">
        <f t="shared" si="58"/>
        <v>6.82</v>
      </c>
      <c r="AA57" s="166">
        <f t="shared" si="58"/>
        <v>6.6386666666666674</v>
      </c>
      <c r="AB57" s="166">
        <f t="shared" si="58"/>
        <v>6.6373333333333333</v>
      </c>
      <c r="AC57" s="166">
        <f t="shared" si="58"/>
        <v>6.0986666666666673</v>
      </c>
      <c r="AD57" s="166">
        <f t="shared" si="58"/>
        <v>6.7346666666666675</v>
      </c>
      <c r="AE57" s="166">
        <f t="shared" si="58"/>
        <v>6.5893333333333342</v>
      </c>
      <c r="AF57" s="166">
        <f t="shared" si="58"/>
        <v>6.3757142857142863</v>
      </c>
      <c r="AG57" s="166">
        <f t="shared" si="58"/>
        <v>6.4171428571428573</v>
      </c>
      <c r="AH57" s="166">
        <f t="shared" si="58"/>
        <v>5.9042857142857148</v>
      </c>
      <c r="AI57" s="166">
        <f t="shared" si="58"/>
        <v>6.4949999999999992</v>
      </c>
      <c r="AJ57" s="166">
        <f t="shared" si="58"/>
        <v>6.359285714285714</v>
      </c>
      <c r="AK57" s="166">
        <f t="shared" si="58"/>
        <v>6.4785714285714278</v>
      </c>
      <c r="AL57" s="166">
        <f t="shared" si="58"/>
        <v>6.5</v>
      </c>
      <c r="AM57" s="166">
        <f t="shared" si="58"/>
        <v>5.9</v>
      </c>
      <c r="AN57" s="166">
        <f t="shared" si="58"/>
        <v>6.4785714285714286</v>
      </c>
      <c r="AO57" s="166">
        <f t="shared" si="58"/>
        <v>6.4</v>
      </c>
      <c r="AP57" s="166">
        <f t="shared" si="58"/>
        <v>6.3562500000000002</v>
      </c>
      <c r="AQ57" s="166">
        <f t="shared" si="58"/>
        <v>6.2125000000000004</v>
      </c>
      <c r="AR57" s="166">
        <f t="shared" si="58"/>
        <v>5.9375000000000009</v>
      </c>
      <c r="AS57" s="166">
        <f t="shared" si="58"/>
        <v>6.5812499999999998</v>
      </c>
      <c r="AT57" s="166">
        <f t="shared" si="58"/>
        <v>6.3375000000000004</v>
      </c>
      <c r="AU57" s="166">
        <f t="shared" si="58"/>
        <v>6.5499999999999989</v>
      </c>
      <c r="AV57" s="166">
        <f t="shared" si="58"/>
        <v>6.6214285714285692</v>
      </c>
      <c r="AW57" s="166">
        <f t="shared" si="58"/>
        <v>6</v>
      </c>
      <c r="AX57" s="166">
        <f t="shared" si="58"/>
        <v>6.5571428571428561</v>
      </c>
      <c r="AY57" s="166">
        <f t="shared" si="58"/>
        <v>6.4857142857142858</v>
      </c>
      <c r="AZ57" s="166">
        <f t="shared" si="58"/>
        <v>6.5333333333333341</v>
      </c>
      <c r="BA57" s="166">
        <f t="shared" si="58"/>
        <v>6.5666666666666664</v>
      </c>
      <c r="BB57" s="166">
        <f t="shared" si="58"/>
        <v>5.8916666666666666</v>
      </c>
      <c r="BC57" s="166">
        <f t="shared" si="58"/>
        <v>6.4916666666666663</v>
      </c>
      <c r="BD57" s="166">
        <f t="shared" si="58"/>
        <v>6.4249999999999998</v>
      </c>
      <c r="BE57" s="166">
        <f t="shared" si="58"/>
        <v>6.6571428571428575</v>
      </c>
      <c r="BF57" s="166">
        <f t="shared" si="58"/>
        <v>6.6571428571428566</v>
      </c>
      <c r="BG57" s="166">
        <f t="shared" si="58"/>
        <v>5.9571428571428573</v>
      </c>
      <c r="BH57" s="166">
        <f t="shared" si="58"/>
        <v>6.5857142857142836</v>
      </c>
      <c r="BI57" s="166">
        <f t="shared" si="58"/>
        <v>6.5285714285714276</v>
      </c>
      <c r="BJ57" s="166">
        <f t="shared" si="58"/>
        <v>6.7428571428571429</v>
      </c>
      <c r="BK57" s="166">
        <f t="shared" si="58"/>
        <v>6.742857142857142</v>
      </c>
      <c r="BL57" s="166">
        <f t="shared" si="58"/>
        <v>6</v>
      </c>
      <c r="BM57" s="166">
        <f t="shared" si="58"/>
        <v>6.6428571428571432</v>
      </c>
      <c r="BN57" s="166">
        <f t="shared" si="58"/>
        <v>6.6071428571428559</v>
      </c>
      <c r="BO57" s="166">
        <f t="shared" si="58"/>
        <v>6.8873333333333333</v>
      </c>
      <c r="BP57" s="166">
        <f t="shared" si="58"/>
        <v>6.8426666666666653</v>
      </c>
      <c r="BQ57" s="166">
        <f t="shared" si="58"/>
        <v>6.0553333333333343</v>
      </c>
      <c r="BR57" s="166">
        <f t="shared" si="58"/>
        <v>6.7166666666666659</v>
      </c>
      <c r="BS57" s="166">
        <f t="shared" si="58"/>
        <v>6.6893333333333338</v>
      </c>
      <c r="BT57" s="166">
        <f t="shared" ref="BT57:BX57" si="59">AVERAGE(BT5,BT6,BT8,BT9,BT10,BT11,BT12,BT13,BT14,BT15,BT21,BT25,BT28,BT30,BT33,BT37,BT39,BT40,BT42,BT43,BT45,BT50,BT52,BT53)</f>
        <v>6.9507692307692306</v>
      </c>
      <c r="BU57" s="166">
        <f t="shared" si="59"/>
        <v>6.9507692307692297</v>
      </c>
      <c r="BV57" s="166">
        <f t="shared" si="59"/>
        <v>6.0069230769230773</v>
      </c>
      <c r="BW57" s="166">
        <f t="shared" si="59"/>
        <v>6.7384615384615376</v>
      </c>
      <c r="BX57" s="167">
        <f t="shared" si="59"/>
        <v>6.724615384615384</v>
      </c>
    </row>
    <row r="58" spans="1:76" s="21" customFormat="1" ht="15.6" thickBot="1" x14ac:dyDescent="0.3">
      <c r="A58" s="182" t="s">
        <v>66</v>
      </c>
      <c r="B58" s="182"/>
      <c r="C58" s="182"/>
      <c r="D58" s="182"/>
      <c r="E58" s="182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182"/>
      <c r="AA58" s="182"/>
      <c r="AB58" s="182"/>
      <c r="AC58" s="182"/>
      <c r="AD58" s="182"/>
      <c r="AE58" s="182"/>
      <c r="AF58" s="182"/>
      <c r="AG58" s="182"/>
      <c r="AH58" s="182"/>
      <c r="AI58" s="182"/>
      <c r="AJ58" s="182"/>
      <c r="AK58" s="182"/>
      <c r="AL58" s="182"/>
      <c r="AM58" s="182"/>
      <c r="AN58" s="182"/>
      <c r="AO58" s="182"/>
      <c r="AP58" s="182"/>
      <c r="AQ58" s="182"/>
      <c r="AR58" s="182"/>
      <c r="AS58" s="182"/>
      <c r="AT58" s="182"/>
      <c r="AU58" s="182"/>
      <c r="AV58" s="182"/>
      <c r="AW58" s="182"/>
      <c r="AX58" s="182"/>
      <c r="AY58" s="182"/>
      <c r="AZ58" s="182"/>
      <c r="BA58" s="182"/>
      <c r="BB58" s="182"/>
      <c r="BC58" s="182"/>
      <c r="BD58" s="182"/>
      <c r="BE58" s="182"/>
      <c r="BF58" s="182"/>
      <c r="BG58" s="182"/>
      <c r="BH58" s="182"/>
      <c r="BI58" s="182"/>
      <c r="BJ58" s="182"/>
      <c r="BK58" s="182"/>
      <c r="BL58" s="182"/>
      <c r="BM58" s="182"/>
      <c r="BN58" s="182"/>
      <c r="BO58" s="182"/>
      <c r="BP58" s="182"/>
      <c r="BQ58" s="182"/>
      <c r="BR58" s="182"/>
      <c r="BS58" s="182"/>
      <c r="BT58" s="182"/>
      <c r="BU58" s="182"/>
      <c r="BV58" s="182"/>
      <c r="BW58" s="182"/>
      <c r="BX58" s="182"/>
    </row>
    <row r="59" spans="1:76" x14ac:dyDescent="0.25">
      <c r="A59" s="24" t="s">
        <v>161</v>
      </c>
      <c r="B59" s="68"/>
      <c r="C59" s="25"/>
      <c r="D59" s="25"/>
      <c r="E59" s="25"/>
      <c r="F59" s="25"/>
      <c r="G59" s="68"/>
      <c r="H59" s="25"/>
      <c r="I59" s="25"/>
      <c r="J59" s="25"/>
      <c r="K59" s="25"/>
      <c r="L59" s="68"/>
      <c r="M59" s="25"/>
      <c r="N59" s="25"/>
      <c r="O59" s="25"/>
      <c r="P59" s="25"/>
      <c r="Q59" s="68"/>
      <c r="R59" s="25"/>
      <c r="S59" s="25"/>
      <c r="T59" s="25"/>
      <c r="U59" s="25"/>
      <c r="V59" s="68"/>
      <c r="W59" s="25"/>
      <c r="X59" s="25"/>
      <c r="Y59" s="25"/>
      <c r="Z59" s="25"/>
      <c r="AA59" s="68"/>
      <c r="AB59" s="25"/>
      <c r="AC59" s="25"/>
      <c r="AD59" s="25"/>
      <c r="AE59" s="25"/>
      <c r="AF59" s="68"/>
      <c r="AG59" s="25"/>
      <c r="AH59" s="25"/>
      <c r="AI59" s="25"/>
      <c r="AJ59" s="25"/>
      <c r="AK59" s="68"/>
      <c r="AL59" s="25"/>
      <c r="AM59" s="25"/>
      <c r="AN59" s="25"/>
      <c r="AO59" s="25"/>
      <c r="AP59" s="68"/>
      <c r="AQ59" s="25"/>
      <c r="AR59" s="25"/>
      <c r="AS59" s="25"/>
      <c r="AT59" s="25"/>
      <c r="AU59" s="68"/>
      <c r="AV59" s="25"/>
      <c r="AW59" s="25"/>
      <c r="AX59" s="25"/>
      <c r="AY59" s="25"/>
      <c r="AZ59" s="68"/>
      <c r="BA59" s="25"/>
      <c r="BB59" s="25"/>
      <c r="BC59" s="25"/>
      <c r="BD59" s="25"/>
      <c r="BE59" s="68"/>
      <c r="BF59" s="25"/>
      <c r="BG59" s="25"/>
      <c r="BH59" s="25"/>
      <c r="BI59" s="25"/>
      <c r="BJ59" s="68"/>
      <c r="BK59" s="25"/>
      <c r="BL59" s="25"/>
      <c r="BM59" s="25"/>
      <c r="BN59" s="25"/>
      <c r="BO59" s="68"/>
      <c r="BP59" s="25"/>
      <c r="BQ59" s="25"/>
      <c r="BR59" s="25"/>
      <c r="BS59" s="25"/>
      <c r="BT59" s="64">
        <v>6.66</v>
      </c>
      <c r="BU59" s="45">
        <v>5.95</v>
      </c>
      <c r="BV59" s="45">
        <v>6.64</v>
      </c>
      <c r="BW59" s="45">
        <v>6.42</v>
      </c>
      <c r="BX59" s="45">
        <v>6.48</v>
      </c>
    </row>
    <row r="60" spans="1:76" x14ac:dyDescent="0.25">
      <c r="A60" s="7" t="s">
        <v>76</v>
      </c>
      <c r="B60" s="65"/>
      <c r="C60" s="9"/>
      <c r="D60" s="9"/>
      <c r="E60" s="9"/>
      <c r="F60" s="9"/>
      <c r="G60" s="65"/>
      <c r="H60" s="9"/>
      <c r="I60" s="9"/>
      <c r="J60" s="9"/>
      <c r="K60" s="9"/>
      <c r="L60" s="65"/>
      <c r="M60" s="9"/>
      <c r="N60" s="9"/>
      <c r="O60" s="9"/>
      <c r="P60" s="9"/>
      <c r="Q60" s="65"/>
      <c r="R60" s="9"/>
      <c r="S60" s="9"/>
      <c r="T60" s="9"/>
      <c r="U60" s="9"/>
      <c r="V60" s="65"/>
      <c r="W60" s="9"/>
      <c r="X60" s="9"/>
      <c r="Y60" s="9"/>
      <c r="Z60" s="9"/>
      <c r="AA60" s="65"/>
      <c r="AB60" s="9"/>
      <c r="AC60" s="9"/>
      <c r="AD60" s="9"/>
      <c r="AE60" s="9"/>
      <c r="AF60" s="64"/>
      <c r="AG60" s="10"/>
      <c r="AH60" s="10"/>
      <c r="AI60" s="10"/>
      <c r="AJ60" s="10"/>
      <c r="AK60" s="64"/>
      <c r="AL60" s="10"/>
      <c r="AM60" s="10"/>
      <c r="AN60" s="10"/>
      <c r="AO60" s="10"/>
      <c r="AP60" s="64"/>
      <c r="AQ60" s="10"/>
      <c r="AR60" s="10"/>
      <c r="AS60" s="10"/>
      <c r="AT60" s="10"/>
      <c r="AU60" s="64">
        <v>6.7</v>
      </c>
      <c r="AV60" s="10">
        <v>6.2</v>
      </c>
      <c r="AW60" s="10">
        <v>6.3</v>
      </c>
      <c r="AX60" s="10">
        <v>7</v>
      </c>
      <c r="AY60" s="10">
        <v>6.6</v>
      </c>
      <c r="AZ60" s="64">
        <v>7</v>
      </c>
      <c r="BA60" s="10">
        <v>6.7</v>
      </c>
      <c r="BB60" s="10">
        <v>6.5</v>
      </c>
      <c r="BC60" s="10">
        <v>7.2</v>
      </c>
      <c r="BD60" s="10">
        <v>6.9</v>
      </c>
      <c r="BE60" s="64">
        <v>7.1</v>
      </c>
      <c r="BF60" s="10">
        <v>6.7</v>
      </c>
      <c r="BG60" s="10">
        <v>6.6</v>
      </c>
      <c r="BH60" s="10">
        <v>7.3</v>
      </c>
      <c r="BI60" s="10">
        <v>7</v>
      </c>
      <c r="BJ60" s="64">
        <v>7</v>
      </c>
      <c r="BK60" s="10">
        <v>6.6</v>
      </c>
      <c r="BL60" s="10">
        <v>6.3</v>
      </c>
      <c r="BM60" s="10">
        <v>7.1</v>
      </c>
      <c r="BN60" s="10">
        <v>6.8</v>
      </c>
      <c r="BO60" s="64">
        <v>7.32</v>
      </c>
      <c r="BP60" s="10">
        <v>6.92</v>
      </c>
      <c r="BQ60" s="10">
        <v>6.44</v>
      </c>
      <c r="BR60" s="10">
        <v>7.55</v>
      </c>
      <c r="BS60" s="10">
        <v>7.12</v>
      </c>
    </row>
    <row r="61" spans="1:76" x14ac:dyDescent="0.25">
      <c r="A61" s="11" t="s">
        <v>7</v>
      </c>
      <c r="B61" s="66">
        <v>5.14</v>
      </c>
      <c r="C61" s="12">
        <v>5.08</v>
      </c>
      <c r="D61" s="12">
        <v>5.59</v>
      </c>
      <c r="E61" s="12">
        <v>6.02</v>
      </c>
      <c r="F61" s="12">
        <v>5.52</v>
      </c>
      <c r="G61" s="66">
        <v>5.43</v>
      </c>
      <c r="H61" s="12">
        <v>5.24</v>
      </c>
      <c r="I61" s="12">
        <v>5.63</v>
      </c>
      <c r="J61" s="12">
        <v>6.05</v>
      </c>
      <c r="K61" s="12">
        <v>5.65</v>
      </c>
      <c r="L61" s="66">
        <v>5.59</v>
      </c>
      <c r="M61" s="12">
        <v>5.44</v>
      </c>
      <c r="N61" s="12">
        <v>5.34</v>
      </c>
      <c r="O61" s="12">
        <v>5.63</v>
      </c>
      <c r="P61" s="12">
        <v>5.56</v>
      </c>
      <c r="Q61" s="66">
        <v>5.78</v>
      </c>
      <c r="R61" s="12">
        <v>5.3</v>
      </c>
      <c r="S61" s="12">
        <v>5.63</v>
      </c>
      <c r="T61" s="12">
        <v>6.14</v>
      </c>
      <c r="U61" s="12">
        <v>5.77</v>
      </c>
      <c r="V61" s="66">
        <v>5.65</v>
      </c>
      <c r="W61" s="12">
        <v>5.17</v>
      </c>
      <c r="X61" s="12">
        <v>5.54</v>
      </c>
      <c r="Y61" s="12">
        <v>6.08</v>
      </c>
      <c r="Z61" s="12">
        <v>5.7</v>
      </c>
      <c r="AA61" s="66">
        <v>5.84</v>
      </c>
      <c r="AB61" s="12">
        <v>5.28</v>
      </c>
      <c r="AC61" s="12">
        <v>5.58</v>
      </c>
      <c r="AD61" s="12">
        <v>6.08</v>
      </c>
      <c r="AE61" s="12">
        <v>5.76</v>
      </c>
      <c r="AF61" s="66">
        <v>5.76</v>
      </c>
      <c r="AG61" s="12">
        <v>5.17</v>
      </c>
      <c r="AH61" s="12">
        <v>5.52</v>
      </c>
      <c r="AI61" s="12">
        <v>6.01</v>
      </c>
      <c r="AJ61" s="12">
        <v>5.68</v>
      </c>
      <c r="AK61" s="66">
        <v>5.9</v>
      </c>
      <c r="AL61" s="12">
        <v>5.3</v>
      </c>
      <c r="AM61" s="12">
        <v>5.7</v>
      </c>
      <c r="AN61" s="12">
        <v>6.1</v>
      </c>
      <c r="AO61" s="12">
        <v>5.8</v>
      </c>
      <c r="AP61" s="65">
        <v>6.1</v>
      </c>
      <c r="AQ61" s="9">
        <v>5.4</v>
      </c>
      <c r="AR61" s="9">
        <v>5.8</v>
      </c>
      <c r="AS61" s="9">
        <v>6.2</v>
      </c>
      <c r="AT61" s="9">
        <v>5.9</v>
      </c>
      <c r="AU61" s="65">
        <v>6.2</v>
      </c>
      <c r="AV61" s="9">
        <v>5.6</v>
      </c>
      <c r="AW61" s="9">
        <v>5.9</v>
      </c>
      <c r="AX61" s="9">
        <v>6.3</v>
      </c>
      <c r="AY61" s="9">
        <v>6.1</v>
      </c>
      <c r="AZ61" s="65">
        <v>6.1</v>
      </c>
      <c r="BA61" s="9">
        <v>5.6</v>
      </c>
      <c r="BB61" s="9">
        <v>5.8</v>
      </c>
      <c r="BC61" s="9">
        <v>6.2</v>
      </c>
      <c r="BD61" s="9">
        <v>6</v>
      </c>
      <c r="BE61" s="65">
        <v>6.1</v>
      </c>
      <c r="BF61" s="9">
        <v>5.6</v>
      </c>
      <c r="BG61" s="9">
        <v>5.9</v>
      </c>
      <c r="BH61" s="9">
        <v>6.3</v>
      </c>
      <c r="BI61" s="9">
        <v>6</v>
      </c>
      <c r="BJ61" s="65">
        <v>6.1</v>
      </c>
      <c r="BK61" s="9">
        <v>5.7</v>
      </c>
      <c r="BL61" s="9">
        <v>5.9</v>
      </c>
      <c r="BM61" s="9">
        <v>6.2</v>
      </c>
      <c r="BN61" s="9">
        <v>6</v>
      </c>
      <c r="BO61" s="65">
        <v>6.47</v>
      </c>
      <c r="BP61" s="9">
        <v>6.01</v>
      </c>
      <c r="BQ61" s="9">
        <v>6.05</v>
      </c>
      <c r="BR61" s="9">
        <v>6.48</v>
      </c>
      <c r="BS61" s="9">
        <v>6.32</v>
      </c>
      <c r="BT61" s="64">
        <v>6.26</v>
      </c>
      <c r="BU61" s="10">
        <v>6.06</v>
      </c>
      <c r="BV61" s="10">
        <v>6.73</v>
      </c>
      <c r="BW61" s="10">
        <v>6.66</v>
      </c>
      <c r="BX61" s="10">
        <v>6.49</v>
      </c>
    </row>
    <row r="62" spans="1:76" x14ac:dyDescent="0.25">
      <c r="A62" s="11" t="s">
        <v>8</v>
      </c>
      <c r="B62" s="66"/>
      <c r="C62" s="12"/>
      <c r="D62" s="12"/>
      <c r="E62" s="12"/>
      <c r="F62" s="12"/>
      <c r="G62" s="66"/>
      <c r="H62" s="12"/>
      <c r="I62" s="12"/>
      <c r="J62" s="12"/>
      <c r="K62" s="12"/>
      <c r="L62" s="66"/>
      <c r="M62" s="12"/>
      <c r="N62" s="12"/>
      <c r="O62" s="12"/>
      <c r="P62" s="12"/>
      <c r="Q62" s="66"/>
      <c r="R62" s="12"/>
      <c r="S62" s="12"/>
      <c r="T62" s="12"/>
      <c r="U62" s="12"/>
      <c r="V62" s="66">
        <v>6.3</v>
      </c>
      <c r="W62" s="12">
        <v>6.37</v>
      </c>
      <c r="X62" s="12">
        <v>6.13</v>
      </c>
      <c r="Y62" s="12">
        <v>6.63</v>
      </c>
      <c r="Z62" s="12">
        <v>6.43</v>
      </c>
      <c r="AA62" s="66">
        <v>6.27</v>
      </c>
      <c r="AB62" s="12">
        <v>6.25</v>
      </c>
      <c r="AC62" s="12">
        <v>6.05</v>
      </c>
      <c r="AD62" s="12">
        <v>6.6</v>
      </c>
      <c r="AE62" s="12">
        <v>6.37</v>
      </c>
      <c r="AF62" s="66">
        <v>6.28</v>
      </c>
      <c r="AG62" s="12">
        <v>6.13</v>
      </c>
      <c r="AH62" s="12">
        <v>5.93</v>
      </c>
      <c r="AI62" s="12">
        <v>6.49</v>
      </c>
      <c r="AJ62" s="12">
        <v>6.28</v>
      </c>
      <c r="AK62" s="66">
        <v>6.5</v>
      </c>
      <c r="AL62" s="12">
        <v>6.4</v>
      </c>
      <c r="AM62" s="12">
        <v>6.2</v>
      </c>
      <c r="AN62" s="12">
        <v>6.8</v>
      </c>
      <c r="AO62" s="12">
        <v>6.5</v>
      </c>
      <c r="AP62" s="65">
        <v>6.4</v>
      </c>
      <c r="AQ62" s="9">
        <v>6.3</v>
      </c>
      <c r="AR62" s="9">
        <v>6.1</v>
      </c>
      <c r="AS62" s="9">
        <v>6.7</v>
      </c>
      <c r="AT62" s="9">
        <v>6.4</v>
      </c>
      <c r="AU62" s="65">
        <v>6.4</v>
      </c>
      <c r="AV62" s="9">
        <v>6.3</v>
      </c>
      <c r="AW62" s="9">
        <v>6.2</v>
      </c>
      <c r="AX62" s="9">
        <v>6.8</v>
      </c>
      <c r="AY62" s="9">
        <v>6.5</v>
      </c>
      <c r="AZ62" s="65">
        <v>6.4</v>
      </c>
      <c r="BA62" s="9">
        <v>6.3</v>
      </c>
      <c r="BB62" s="9">
        <v>6.2</v>
      </c>
      <c r="BC62" s="9">
        <v>6.7</v>
      </c>
      <c r="BD62" s="9">
        <v>6.5</v>
      </c>
      <c r="BE62" s="65">
        <v>6.5</v>
      </c>
      <c r="BF62" s="9">
        <v>6.4</v>
      </c>
      <c r="BG62" s="9">
        <v>6.1</v>
      </c>
      <c r="BH62" s="9">
        <v>6.7</v>
      </c>
      <c r="BI62" s="9">
        <v>6.5</v>
      </c>
      <c r="BJ62" s="65">
        <v>6.5</v>
      </c>
      <c r="BK62" s="9">
        <v>6.7</v>
      </c>
      <c r="BL62" s="9">
        <v>6.1</v>
      </c>
      <c r="BM62" s="9">
        <v>6.7</v>
      </c>
      <c r="BN62" s="9">
        <v>6.6</v>
      </c>
      <c r="BO62" s="65">
        <v>6.68</v>
      </c>
      <c r="BP62" s="9">
        <v>6.76</v>
      </c>
      <c r="BQ62" s="9">
        <v>6.11</v>
      </c>
      <c r="BR62" s="9">
        <v>6.72</v>
      </c>
      <c r="BS62" s="9">
        <v>6.63</v>
      </c>
      <c r="BT62" s="65">
        <v>6.83</v>
      </c>
      <c r="BU62" s="9">
        <v>6.08</v>
      </c>
      <c r="BV62" s="9">
        <v>6.78</v>
      </c>
      <c r="BW62" s="9">
        <v>6.75</v>
      </c>
      <c r="BX62" s="9">
        <v>6.67</v>
      </c>
    </row>
    <row r="63" spans="1:76" x14ac:dyDescent="0.25">
      <c r="A63" s="11" t="s">
        <v>9</v>
      </c>
      <c r="B63" s="66"/>
      <c r="C63" s="12"/>
      <c r="D63" s="12"/>
      <c r="E63" s="12"/>
      <c r="F63" s="12"/>
      <c r="G63" s="66"/>
      <c r="H63" s="12"/>
      <c r="I63" s="12"/>
      <c r="J63" s="12"/>
      <c r="K63" s="12"/>
      <c r="L63" s="66"/>
      <c r="M63" s="12"/>
      <c r="N63" s="12"/>
      <c r="O63" s="12"/>
      <c r="P63" s="12"/>
      <c r="Q63" s="66"/>
      <c r="R63" s="12"/>
      <c r="S63" s="12"/>
      <c r="T63" s="12"/>
      <c r="U63" s="12"/>
      <c r="V63" s="66"/>
      <c r="W63" s="12"/>
      <c r="X63" s="12"/>
      <c r="Y63" s="12"/>
      <c r="Z63" s="12"/>
      <c r="AA63" s="66"/>
      <c r="AB63" s="12"/>
      <c r="AC63" s="12"/>
      <c r="AD63" s="12"/>
      <c r="AE63" s="12"/>
      <c r="AF63" s="66"/>
      <c r="AG63" s="12"/>
      <c r="AH63" s="12"/>
      <c r="AI63" s="12"/>
      <c r="AJ63" s="12"/>
      <c r="AK63" s="66"/>
      <c r="AL63" s="12"/>
      <c r="AM63" s="12"/>
      <c r="AN63" s="12"/>
      <c r="AO63" s="12"/>
      <c r="AP63" s="65"/>
      <c r="AQ63" s="9"/>
      <c r="AR63" s="9"/>
      <c r="AS63" s="9"/>
      <c r="AT63" s="9"/>
      <c r="AU63" s="65"/>
      <c r="AV63" s="9"/>
      <c r="AW63" s="9"/>
      <c r="AX63" s="9"/>
      <c r="AY63" s="9"/>
      <c r="AZ63" s="65"/>
      <c r="BA63" s="9"/>
      <c r="BB63" s="9"/>
      <c r="BC63" s="9"/>
      <c r="BD63" s="9"/>
      <c r="BE63" s="65"/>
      <c r="BF63" s="9"/>
      <c r="BG63" s="9"/>
      <c r="BH63" s="9"/>
      <c r="BI63" s="9"/>
      <c r="BJ63" s="65"/>
      <c r="BK63" s="9"/>
      <c r="BL63" s="9"/>
      <c r="BM63" s="9"/>
      <c r="BN63" s="9"/>
      <c r="BO63" s="65">
        <v>7.1</v>
      </c>
      <c r="BP63" s="9">
        <v>6.79</v>
      </c>
      <c r="BQ63" s="9">
        <v>6.28</v>
      </c>
      <c r="BR63" s="9">
        <v>7.15</v>
      </c>
      <c r="BS63" s="9">
        <v>6.89</v>
      </c>
      <c r="BT63" s="65">
        <v>6.63</v>
      </c>
      <c r="BU63" s="9">
        <v>6.21</v>
      </c>
      <c r="BV63" s="9">
        <v>7.07</v>
      </c>
      <c r="BW63" s="9">
        <v>7.01</v>
      </c>
      <c r="BX63" s="9">
        <v>6.8</v>
      </c>
    </row>
    <row r="64" spans="1:76" x14ac:dyDescent="0.25">
      <c r="A64" s="11" t="s">
        <v>67</v>
      </c>
      <c r="B64" s="66">
        <v>5.35</v>
      </c>
      <c r="C64" s="12">
        <v>5.67</v>
      </c>
      <c r="D64" s="12">
        <v>5.48</v>
      </c>
      <c r="E64" s="12">
        <v>5.42</v>
      </c>
      <c r="F64" s="12">
        <v>5.54</v>
      </c>
      <c r="G64" s="66">
        <v>5.63</v>
      </c>
      <c r="H64" s="12">
        <v>5.74</v>
      </c>
      <c r="I64" s="12">
        <v>5.61</v>
      </c>
      <c r="J64" s="12">
        <v>5.62</v>
      </c>
      <c r="K64" s="12">
        <v>5.72</v>
      </c>
      <c r="L64" s="66">
        <v>5.54</v>
      </c>
      <c r="M64" s="12">
        <v>5.8</v>
      </c>
      <c r="N64" s="12">
        <v>5.26</v>
      </c>
      <c r="O64" s="12">
        <v>5.45</v>
      </c>
      <c r="P64" s="12">
        <v>5.59</v>
      </c>
      <c r="Q64" s="66">
        <v>5.82</v>
      </c>
      <c r="R64" s="12">
        <v>5.85</v>
      </c>
      <c r="S64" s="12">
        <v>5.61</v>
      </c>
      <c r="T64" s="12">
        <v>5.77</v>
      </c>
      <c r="U64" s="12">
        <v>5.83</v>
      </c>
      <c r="V64" s="66">
        <v>5.84</v>
      </c>
      <c r="W64" s="12">
        <v>5.85</v>
      </c>
      <c r="X64" s="12">
        <v>5.53</v>
      </c>
      <c r="Y64" s="12">
        <v>5.74</v>
      </c>
      <c r="Z64" s="12">
        <v>5.77</v>
      </c>
      <c r="AA64" s="66">
        <v>6.06</v>
      </c>
      <c r="AB64" s="12">
        <v>5.95</v>
      </c>
      <c r="AC64" s="12">
        <v>5.64</v>
      </c>
      <c r="AD64" s="12">
        <v>5.84</v>
      </c>
      <c r="AE64" s="12">
        <v>5.94</v>
      </c>
      <c r="AF64" s="66">
        <v>6.15</v>
      </c>
      <c r="AG64" s="12">
        <v>5.99</v>
      </c>
      <c r="AH64" s="12">
        <v>5.62</v>
      </c>
      <c r="AI64" s="12">
        <v>5.79</v>
      </c>
      <c r="AJ64" s="12">
        <v>5.95</v>
      </c>
      <c r="AK64" s="66">
        <v>6.3</v>
      </c>
      <c r="AL64" s="12">
        <v>6.1</v>
      </c>
      <c r="AM64" s="12">
        <v>5.7</v>
      </c>
      <c r="AN64" s="12">
        <v>5.9</v>
      </c>
      <c r="AO64" s="12">
        <v>6.1</v>
      </c>
      <c r="AP64" s="65">
        <v>6.3</v>
      </c>
      <c r="AQ64" s="9">
        <v>6</v>
      </c>
      <c r="AR64" s="9">
        <v>5.7</v>
      </c>
      <c r="AS64" s="9">
        <v>5.8</v>
      </c>
      <c r="AT64" s="9">
        <v>6</v>
      </c>
      <c r="AU64" s="65">
        <v>6.2</v>
      </c>
      <c r="AV64" s="9">
        <v>6.1</v>
      </c>
      <c r="AW64" s="9">
        <v>5.7</v>
      </c>
      <c r="AX64" s="9">
        <v>5.9</v>
      </c>
      <c r="AY64" s="9">
        <v>6</v>
      </c>
      <c r="AZ64" s="65">
        <v>6.1</v>
      </c>
      <c r="BA64" s="9">
        <v>6.1</v>
      </c>
      <c r="BB64" s="9">
        <v>5.7</v>
      </c>
      <c r="BC64" s="9">
        <v>5.8</v>
      </c>
      <c r="BD64" s="9">
        <v>6</v>
      </c>
      <c r="BE64" s="65">
        <v>6.1</v>
      </c>
      <c r="BF64" s="9">
        <v>6.1</v>
      </c>
      <c r="BG64" s="9">
        <v>5.6</v>
      </c>
      <c r="BH64" s="9">
        <v>5.8</v>
      </c>
      <c r="BI64" s="9">
        <v>6</v>
      </c>
      <c r="BJ64" s="65">
        <v>6.1</v>
      </c>
      <c r="BK64" s="9">
        <v>6.1</v>
      </c>
      <c r="BL64" s="9">
        <v>5.7</v>
      </c>
      <c r="BM64" s="9">
        <v>5.8</v>
      </c>
      <c r="BN64" s="9">
        <v>6</v>
      </c>
      <c r="BO64" s="65">
        <v>6.06</v>
      </c>
      <c r="BP64" s="9">
        <v>6.03</v>
      </c>
      <c r="BQ64" s="9">
        <v>5.61</v>
      </c>
      <c r="BR64" s="9">
        <v>5.74</v>
      </c>
      <c r="BS64" s="9">
        <v>5.93</v>
      </c>
      <c r="BT64" s="65"/>
      <c r="BU64" s="9"/>
      <c r="BV64" s="9"/>
      <c r="BW64" s="9"/>
      <c r="BX64" s="9"/>
    </row>
    <row r="65" spans="1:76" x14ac:dyDescent="0.25">
      <c r="A65" s="11" t="s">
        <v>10</v>
      </c>
      <c r="B65" s="66">
        <v>5.0599999999999996</v>
      </c>
      <c r="C65" s="12">
        <v>5.45</v>
      </c>
      <c r="D65" s="12">
        <v>5.3</v>
      </c>
      <c r="E65" s="12">
        <v>5.79</v>
      </c>
      <c r="F65" s="12">
        <v>5.47</v>
      </c>
      <c r="G65" s="66">
        <v>5.08</v>
      </c>
      <c r="H65" s="12">
        <v>5.52</v>
      </c>
      <c r="I65" s="12">
        <v>5.5</v>
      </c>
      <c r="J65" s="12">
        <v>5.88</v>
      </c>
      <c r="K65" s="12">
        <v>5.56</v>
      </c>
      <c r="L65" s="66"/>
      <c r="M65" s="12"/>
      <c r="N65" s="12"/>
      <c r="O65" s="12"/>
      <c r="P65" s="12"/>
      <c r="Q65" s="66"/>
      <c r="R65" s="12"/>
      <c r="S65" s="12"/>
      <c r="T65" s="12"/>
      <c r="U65" s="12"/>
      <c r="V65" s="66"/>
      <c r="W65" s="12"/>
      <c r="X65" s="12"/>
      <c r="Y65" s="12"/>
      <c r="Z65" s="12"/>
      <c r="AA65" s="66">
        <v>5.89</v>
      </c>
      <c r="AB65" s="12">
        <v>5.88</v>
      </c>
      <c r="AC65" s="12">
        <v>5.7</v>
      </c>
      <c r="AD65" s="12">
        <v>6.2</v>
      </c>
      <c r="AE65" s="12">
        <v>5.98</v>
      </c>
      <c r="AF65" s="66">
        <v>5.79</v>
      </c>
      <c r="AG65" s="12">
        <v>5.77</v>
      </c>
      <c r="AH65" s="12">
        <v>5.65</v>
      </c>
      <c r="AI65" s="12">
        <v>6.11</v>
      </c>
      <c r="AJ65" s="12">
        <v>5.89</v>
      </c>
      <c r="AK65" s="66">
        <v>5.7</v>
      </c>
      <c r="AL65" s="12">
        <v>5.7</v>
      </c>
      <c r="AM65" s="12">
        <v>5.6</v>
      </c>
      <c r="AN65" s="12">
        <v>6</v>
      </c>
      <c r="AO65" s="12">
        <v>5.8</v>
      </c>
      <c r="AP65" s="65">
        <v>5.7</v>
      </c>
      <c r="AQ65" s="9">
        <v>5.7</v>
      </c>
      <c r="AR65" s="9">
        <v>5.6</v>
      </c>
      <c r="AS65" s="9">
        <v>6</v>
      </c>
      <c r="AT65" s="9">
        <v>5.8</v>
      </c>
      <c r="AU65" s="65">
        <v>5.7</v>
      </c>
      <c r="AV65" s="9">
        <v>5.7</v>
      </c>
      <c r="AW65" s="9">
        <v>5.7</v>
      </c>
      <c r="AX65" s="9">
        <v>6</v>
      </c>
      <c r="AY65" s="9">
        <v>5.9</v>
      </c>
      <c r="AZ65" s="65">
        <v>5.7</v>
      </c>
      <c r="BA65" s="9">
        <v>5.7</v>
      </c>
      <c r="BB65" s="9">
        <v>5.7</v>
      </c>
      <c r="BC65" s="9">
        <v>6</v>
      </c>
      <c r="BD65" s="9">
        <v>5.8</v>
      </c>
      <c r="BE65" s="65">
        <v>5.9</v>
      </c>
      <c r="BF65" s="9">
        <v>5.8</v>
      </c>
      <c r="BG65" s="9">
        <v>5.7</v>
      </c>
      <c r="BH65" s="9">
        <v>6.1</v>
      </c>
      <c r="BI65" s="9">
        <v>6</v>
      </c>
      <c r="BJ65" s="65">
        <v>5.9</v>
      </c>
      <c r="BK65" s="9">
        <v>5.9</v>
      </c>
      <c r="BL65" s="9">
        <v>5.8</v>
      </c>
      <c r="BM65" s="9">
        <v>6.1</v>
      </c>
      <c r="BN65" s="9">
        <v>6</v>
      </c>
      <c r="BO65" s="65">
        <v>6.09</v>
      </c>
      <c r="BP65" s="9">
        <v>6.17</v>
      </c>
      <c r="BQ65" s="9">
        <v>5.79</v>
      </c>
      <c r="BR65" s="9">
        <v>6.33</v>
      </c>
      <c r="BS65" s="9">
        <v>6.16</v>
      </c>
      <c r="BT65" s="65">
        <v>6.2</v>
      </c>
      <c r="BU65" s="9">
        <v>5.76</v>
      </c>
      <c r="BV65" s="9">
        <v>6.17</v>
      </c>
      <c r="BW65" s="9">
        <v>6.37</v>
      </c>
      <c r="BX65" s="9">
        <v>6.18</v>
      </c>
    </row>
    <row r="66" spans="1:76" x14ac:dyDescent="0.25">
      <c r="A66" s="11" t="s">
        <v>11</v>
      </c>
      <c r="B66" s="66">
        <v>5.76</v>
      </c>
      <c r="C66" s="12">
        <v>5.77</v>
      </c>
      <c r="D66" s="12">
        <v>5.77</v>
      </c>
      <c r="E66" s="12">
        <v>6.16</v>
      </c>
      <c r="F66" s="12">
        <v>5.93</v>
      </c>
      <c r="G66" s="66"/>
      <c r="H66" s="12"/>
      <c r="I66" s="12"/>
      <c r="J66" s="12"/>
      <c r="K66" s="12"/>
      <c r="L66" s="66"/>
      <c r="M66" s="12"/>
      <c r="N66" s="12"/>
      <c r="O66" s="12"/>
      <c r="P66" s="12"/>
      <c r="Q66" s="66">
        <v>5.9</v>
      </c>
      <c r="R66" s="12">
        <v>5.67</v>
      </c>
      <c r="S66" s="12">
        <v>5.73</v>
      </c>
      <c r="T66" s="12">
        <v>6.23</v>
      </c>
      <c r="U66" s="12">
        <v>5.95</v>
      </c>
      <c r="V66" s="66">
        <v>5.79</v>
      </c>
      <c r="W66" s="12">
        <v>5.58</v>
      </c>
      <c r="X66" s="12">
        <v>5.82</v>
      </c>
      <c r="Y66" s="12">
        <v>6.24</v>
      </c>
      <c r="Z66" s="12">
        <v>5.95</v>
      </c>
      <c r="AA66" s="66">
        <v>5.79</v>
      </c>
      <c r="AB66" s="12">
        <v>5.45</v>
      </c>
      <c r="AC66" s="12">
        <v>5.67</v>
      </c>
      <c r="AD66" s="12">
        <v>6.19</v>
      </c>
      <c r="AE66" s="12">
        <v>5.84</v>
      </c>
      <c r="AF66" s="66">
        <v>5.95</v>
      </c>
      <c r="AG66" s="12">
        <v>5.56</v>
      </c>
      <c r="AH66" s="12">
        <v>5.69</v>
      </c>
      <c r="AI66" s="12">
        <v>6.19</v>
      </c>
      <c r="AJ66" s="12">
        <v>5.91</v>
      </c>
      <c r="AK66" s="66">
        <v>6.1</v>
      </c>
      <c r="AL66" s="12">
        <v>5.7</v>
      </c>
      <c r="AM66" s="12">
        <v>5.8</v>
      </c>
      <c r="AN66" s="12">
        <v>6.3</v>
      </c>
      <c r="AO66" s="12">
        <v>6.1</v>
      </c>
      <c r="AP66" s="65">
        <v>6.3</v>
      </c>
      <c r="AQ66" s="9">
        <v>5.9</v>
      </c>
      <c r="AR66" s="9">
        <v>5.9</v>
      </c>
      <c r="AS66" s="9">
        <v>6.4</v>
      </c>
      <c r="AT66" s="9">
        <v>6.2</v>
      </c>
      <c r="AU66" s="65">
        <v>6.2</v>
      </c>
      <c r="AV66" s="9">
        <v>5.9</v>
      </c>
      <c r="AW66" s="9">
        <v>5.9</v>
      </c>
      <c r="AX66" s="9">
        <v>6.4</v>
      </c>
      <c r="AY66" s="9">
        <v>6.2</v>
      </c>
      <c r="AZ66" s="65">
        <v>6.3</v>
      </c>
      <c r="BA66" s="9">
        <v>6</v>
      </c>
      <c r="BB66" s="9">
        <v>5.9</v>
      </c>
      <c r="BC66" s="9">
        <v>6.4</v>
      </c>
      <c r="BD66" s="9">
        <v>6.2</v>
      </c>
      <c r="BE66" s="65">
        <v>6.3</v>
      </c>
      <c r="BF66" s="9">
        <v>6</v>
      </c>
      <c r="BG66" s="9">
        <v>5.9</v>
      </c>
      <c r="BH66" s="9">
        <v>6.4</v>
      </c>
      <c r="BI66" s="9">
        <v>6.2</v>
      </c>
      <c r="BJ66" s="65">
        <v>6.4</v>
      </c>
      <c r="BK66" s="9">
        <v>6.1</v>
      </c>
      <c r="BL66" s="9">
        <v>6</v>
      </c>
      <c r="BM66" s="9">
        <v>6.4</v>
      </c>
      <c r="BN66" s="9">
        <v>6.3</v>
      </c>
      <c r="BO66" s="65">
        <v>6.67</v>
      </c>
      <c r="BP66" s="9">
        <v>6.35</v>
      </c>
      <c r="BQ66" s="9">
        <v>5.96</v>
      </c>
      <c r="BR66" s="9">
        <v>6.52</v>
      </c>
      <c r="BS66" s="9">
        <v>6.44</v>
      </c>
      <c r="BT66" s="65">
        <v>6.5</v>
      </c>
      <c r="BU66" s="9">
        <v>5.88</v>
      </c>
      <c r="BV66" s="9">
        <v>6.81</v>
      </c>
      <c r="BW66" s="9">
        <v>6.61</v>
      </c>
      <c r="BX66" s="9">
        <v>6.51</v>
      </c>
    </row>
    <row r="67" spans="1:76" x14ac:dyDescent="0.25">
      <c r="A67" s="11" t="s">
        <v>82</v>
      </c>
      <c r="B67" s="66"/>
      <c r="C67" s="12"/>
      <c r="D67" s="12"/>
      <c r="E67" s="12"/>
      <c r="F67" s="12"/>
      <c r="G67" s="66"/>
      <c r="H67" s="12"/>
      <c r="I67" s="12"/>
      <c r="J67" s="12"/>
      <c r="K67" s="12"/>
      <c r="L67" s="66"/>
      <c r="M67" s="12"/>
      <c r="N67" s="12"/>
      <c r="O67" s="12"/>
      <c r="P67" s="12"/>
      <c r="Q67" s="66"/>
      <c r="R67" s="12"/>
      <c r="S67" s="12"/>
      <c r="T67" s="12"/>
      <c r="U67" s="12"/>
      <c r="V67" s="66"/>
      <c r="W67" s="12"/>
      <c r="X67" s="12"/>
      <c r="Y67" s="12"/>
      <c r="Z67" s="12"/>
      <c r="AA67" s="66">
        <v>6.17</v>
      </c>
      <c r="AB67" s="12">
        <v>5.68</v>
      </c>
      <c r="AC67" s="12">
        <v>6.02</v>
      </c>
      <c r="AD67" s="12">
        <v>6.68</v>
      </c>
      <c r="AE67" s="12">
        <v>6.2</v>
      </c>
      <c r="AF67" s="66"/>
      <c r="AG67" s="12"/>
      <c r="AH67" s="12"/>
      <c r="AI67" s="12"/>
      <c r="AJ67" s="12"/>
      <c r="AK67" s="66"/>
      <c r="AL67" s="12"/>
      <c r="AM67" s="12"/>
      <c r="AN67" s="12"/>
      <c r="AO67" s="12"/>
      <c r="AP67" s="65"/>
      <c r="AQ67" s="9"/>
      <c r="AR67" s="9"/>
      <c r="AS67" s="9"/>
      <c r="AT67" s="9"/>
      <c r="AU67" s="65"/>
      <c r="AV67" s="9"/>
      <c r="AW67" s="9"/>
      <c r="AX67" s="9"/>
      <c r="AY67" s="9"/>
      <c r="AZ67" s="65"/>
      <c r="BA67" s="9"/>
      <c r="BB67" s="9"/>
      <c r="BC67" s="9"/>
      <c r="BD67" s="9"/>
      <c r="BE67" s="65"/>
      <c r="BF67" s="9"/>
      <c r="BG67" s="9"/>
      <c r="BH67" s="9"/>
      <c r="BI67" s="9"/>
      <c r="BJ67" s="65"/>
      <c r="BK67" s="9"/>
      <c r="BL67" s="9"/>
      <c r="BM67" s="9"/>
      <c r="BN67" s="9"/>
      <c r="BO67" s="65"/>
      <c r="BP67" s="9"/>
      <c r="BQ67" s="9"/>
      <c r="BR67" s="9"/>
      <c r="BS67" s="9"/>
      <c r="BT67" s="65"/>
      <c r="BU67" s="9"/>
      <c r="BV67" s="9"/>
      <c r="BW67" s="9"/>
      <c r="BX67" s="9"/>
    </row>
    <row r="68" spans="1:76" x14ac:dyDescent="0.25">
      <c r="A68" s="11" t="s">
        <v>12</v>
      </c>
      <c r="B68" s="66"/>
      <c r="C68" s="12"/>
      <c r="D68" s="12"/>
      <c r="E68" s="12"/>
      <c r="F68" s="12"/>
      <c r="G68" s="66"/>
      <c r="H68" s="12"/>
      <c r="I68" s="12"/>
      <c r="J68" s="12"/>
      <c r="K68" s="12"/>
      <c r="L68" s="66"/>
      <c r="M68" s="12"/>
      <c r="N68" s="12"/>
      <c r="O68" s="12"/>
      <c r="P68" s="12"/>
      <c r="Q68" s="66"/>
      <c r="R68" s="12"/>
      <c r="S68" s="12"/>
      <c r="T68" s="12"/>
      <c r="U68" s="12"/>
      <c r="V68" s="66"/>
      <c r="W68" s="12"/>
      <c r="X68" s="12"/>
      <c r="Y68" s="12"/>
      <c r="Z68" s="12"/>
      <c r="AA68" s="66">
        <v>6.88</v>
      </c>
      <c r="AB68" s="12">
        <v>6.67</v>
      </c>
      <c r="AC68" s="12">
        <v>6.42</v>
      </c>
      <c r="AD68" s="12">
        <v>6.89</v>
      </c>
      <c r="AE68" s="12">
        <v>6.78</v>
      </c>
      <c r="AF68" s="66">
        <v>6.88</v>
      </c>
      <c r="AG68" s="12">
        <v>6.83</v>
      </c>
      <c r="AH68" s="12">
        <v>6.37</v>
      </c>
      <c r="AI68" s="12">
        <v>6.9</v>
      </c>
      <c r="AJ68" s="12">
        <v>6.8</v>
      </c>
      <c r="AK68" s="66">
        <v>6.9</v>
      </c>
      <c r="AL68" s="12">
        <v>6.8</v>
      </c>
      <c r="AM68" s="12">
        <v>6.3</v>
      </c>
      <c r="AN68" s="12">
        <v>6.8</v>
      </c>
      <c r="AO68" s="12">
        <v>6.8</v>
      </c>
      <c r="AP68" s="65">
        <v>6.9</v>
      </c>
      <c r="AQ68" s="9">
        <v>6.8</v>
      </c>
      <c r="AR68" s="9">
        <v>6.3</v>
      </c>
      <c r="AS68" s="9">
        <v>6.8</v>
      </c>
      <c r="AT68" s="9">
        <v>6.8</v>
      </c>
      <c r="AU68" s="65">
        <v>6.7</v>
      </c>
      <c r="AV68" s="9">
        <v>6.8</v>
      </c>
      <c r="AW68" s="9">
        <v>6.2</v>
      </c>
      <c r="AX68" s="9">
        <v>6.7</v>
      </c>
      <c r="AY68" s="9">
        <v>6.7</v>
      </c>
      <c r="AZ68" s="65">
        <v>6.8</v>
      </c>
      <c r="BA68" s="9">
        <v>6.8</v>
      </c>
      <c r="BB68" s="9">
        <v>6.3</v>
      </c>
      <c r="BC68" s="9">
        <v>6.7</v>
      </c>
      <c r="BD68" s="9">
        <v>6.7</v>
      </c>
      <c r="BE68" s="65">
        <v>6.8</v>
      </c>
      <c r="BF68" s="9">
        <v>6.8</v>
      </c>
      <c r="BG68" s="9">
        <v>6.2</v>
      </c>
      <c r="BH68" s="9">
        <v>6.7</v>
      </c>
      <c r="BI68" s="9">
        <v>6.7</v>
      </c>
      <c r="BJ68" s="65">
        <v>6.8</v>
      </c>
      <c r="BK68" s="9">
        <v>6.7</v>
      </c>
      <c r="BL68" s="9">
        <v>6.2</v>
      </c>
      <c r="BM68" s="9">
        <v>6.7</v>
      </c>
      <c r="BN68" s="9">
        <v>6.7</v>
      </c>
      <c r="BO68" s="65">
        <v>6.91</v>
      </c>
      <c r="BP68" s="9">
        <v>6.83</v>
      </c>
      <c r="BQ68" s="9">
        <v>6.15</v>
      </c>
      <c r="BR68" s="9">
        <v>6.83</v>
      </c>
      <c r="BS68" s="9">
        <v>6.74</v>
      </c>
      <c r="BT68" s="65">
        <v>6.83</v>
      </c>
      <c r="BU68" s="9">
        <v>6.09</v>
      </c>
      <c r="BV68" s="9">
        <v>6.93</v>
      </c>
      <c r="BW68" s="9">
        <v>6.81</v>
      </c>
      <c r="BX68" s="9">
        <v>6.73</v>
      </c>
    </row>
    <row r="69" spans="1:76" x14ac:dyDescent="0.25">
      <c r="A69" s="11" t="s">
        <v>13</v>
      </c>
      <c r="B69" s="66"/>
      <c r="C69" s="12"/>
      <c r="D69" s="12"/>
      <c r="E69" s="12"/>
      <c r="F69" s="12"/>
      <c r="G69" s="66"/>
      <c r="H69" s="12"/>
      <c r="I69" s="12"/>
      <c r="J69" s="12"/>
      <c r="K69" s="12"/>
      <c r="L69" s="66">
        <v>7.51</v>
      </c>
      <c r="M69" s="12">
        <v>7.25</v>
      </c>
      <c r="N69" s="12">
        <v>6.75</v>
      </c>
      <c r="O69" s="12">
        <v>7.37</v>
      </c>
      <c r="P69" s="12">
        <v>7.28</v>
      </c>
      <c r="Q69" s="66">
        <v>6.65</v>
      </c>
      <c r="R69" s="12">
        <v>6.41</v>
      </c>
      <c r="S69" s="12">
        <v>6.33</v>
      </c>
      <c r="T69" s="12">
        <v>6.88</v>
      </c>
      <c r="U69" s="12">
        <v>6.63</v>
      </c>
      <c r="V69" s="66"/>
      <c r="W69" s="12"/>
      <c r="X69" s="12"/>
      <c r="Y69" s="12"/>
      <c r="Z69" s="12"/>
      <c r="AA69" s="66">
        <v>6.77</v>
      </c>
      <c r="AB69" s="12">
        <v>6.39</v>
      </c>
      <c r="AC69" s="12">
        <v>6.36</v>
      </c>
      <c r="AD69" s="12">
        <v>7.04</v>
      </c>
      <c r="AE69" s="12">
        <v>6.71</v>
      </c>
      <c r="AF69" s="66">
        <v>6.9</v>
      </c>
      <c r="AG69" s="12">
        <v>6.57</v>
      </c>
      <c r="AH69" s="12">
        <v>6.44</v>
      </c>
      <c r="AI69" s="12">
        <v>7.15</v>
      </c>
      <c r="AJ69" s="12">
        <v>6.82</v>
      </c>
      <c r="AK69" s="66">
        <v>6.9</v>
      </c>
      <c r="AL69" s="12">
        <v>6.6</v>
      </c>
      <c r="AM69" s="12">
        <v>6.4</v>
      </c>
      <c r="AN69" s="12">
        <v>7.1</v>
      </c>
      <c r="AO69" s="12">
        <v>6.8</v>
      </c>
      <c r="AP69" s="65">
        <v>6.9</v>
      </c>
      <c r="AQ69" s="9">
        <v>6.6</v>
      </c>
      <c r="AR69" s="9">
        <v>6.4</v>
      </c>
      <c r="AS69" s="9">
        <v>7.1</v>
      </c>
      <c r="AT69" s="9">
        <v>6.8</v>
      </c>
      <c r="AU69" s="65">
        <v>7.1</v>
      </c>
      <c r="AV69" s="9">
        <v>6.8</v>
      </c>
      <c r="AW69" s="9">
        <v>6.5</v>
      </c>
      <c r="AX69" s="9">
        <v>7.3</v>
      </c>
      <c r="AY69" s="9">
        <v>7</v>
      </c>
      <c r="AZ69" s="65">
        <v>7.1</v>
      </c>
      <c r="BA69" s="9">
        <v>6.8</v>
      </c>
      <c r="BB69" s="9">
        <v>6.5</v>
      </c>
      <c r="BC69" s="9">
        <v>7.3</v>
      </c>
      <c r="BD69" s="9">
        <v>7</v>
      </c>
      <c r="BE69" s="65">
        <v>7.2</v>
      </c>
      <c r="BF69" s="9">
        <v>6.9</v>
      </c>
      <c r="BG69" s="9">
        <v>6.5</v>
      </c>
      <c r="BH69" s="9">
        <v>7.4</v>
      </c>
      <c r="BI69" s="9">
        <v>7</v>
      </c>
      <c r="BJ69" s="65">
        <v>7.1</v>
      </c>
      <c r="BK69" s="9">
        <v>6.8</v>
      </c>
      <c r="BL69" s="9">
        <v>6.4</v>
      </c>
      <c r="BM69" s="9">
        <v>7.3</v>
      </c>
      <c r="BN69" s="9">
        <v>7</v>
      </c>
      <c r="BO69" s="65">
        <v>7.22</v>
      </c>
      <c r="BP69" s="9">
        <v>6.91</v>
      </c>
      <c r="BQ69" s="9">
        <v>6.4</v>
      </c>
      <c r="BR69" s="9">
        <v>7.38</v>
      </c>
      <c r="BS69" s="9">
        <v>7.04</v>
      </c>
      <c r="BT69" s="65">
        <v>6.96</v>
      </c>
      <c r="BU69" s="9">
        <v>6.36</v>
      </c>
      <c r="BV69" s="9">
        <v>7.23</v>
      </c>
      <c r="BW69" s="9">
        <v>7.38</v>
      </c>
      <c r="BX69" s="9">
        <v>7.05</v>
      </c>
    </row>
    <row r="70" spans="1:76" x14ac:dyDescent="0.25">
      <c r="A70" s="11" t="s">
        <v>15</v>
      </c>
      <c r="B70" s="66">
        <v>5.71</v>
      </c>
      <c r="C70" s="12">
        <v>5.9</v>
      </c>
      <c r="D70" s="12">
        <v>5.68</v>
      </c>
      <c r="E70" s="12">
        <v>5.88</v>
      </c>
      <c r="F70" s="12">
        <v>5.86</v>
      </c>
      <c r="G70" s="66">
        <v>5.93</v>
      </c>
      <c r="H70" s="12">
        <v>6.06</v>
      </c>
      <c r="I70" s="12">
        <v>5.77</v>
      </c>
      <c r="J70" s="12">
        <v>5.86</v>
      </c>
      <c r="K70" s="12">
        <v>5.99</v>
      </c>
      <c r="L70" s="66">
        <v>6.73</v>
      </c>
      <c r="M70" s="12">
        <v>6.76</v>
      </c>
      <c r="N70" s="12">
        <v>5.94</v>
      </c>
      <c r="O70" s="12">
        <v>6.11</v>
      </c>
      <c r="P70" s="12">
        <v>6.45</v>
      </c>
      <c r="Q70" s="66">
        <v>6.23</v>
      </c>
      <c r="R70" s="12">
        <v>6.14</v>
      </c>
      <c r="S70" s="12">
        <v>5.76</v>
      </c>
      <c r="T70" s="12">
        <v>6.05</v>
      </c>
      <c r="U70" s="12">
        <v>6.11</v>
      </c>
      <c r="V70" s="66">
        <v>6.14</v>
      </c>
      <c r="W70" s="12">
        <v>6.06</v>
      </c>
      <c r="X70" s="12">
        <v>5.69</v>
      </c>
      <c r="Y70" s="12">
        <v>6</v>
      </c>
      <c r="Z70" s="12">
        <v>6</v>
      </c>
      <c r="AA70" s="66">
        <v>6.37</v>
      </c>
      <c r="AB70" s="12">
        <v>6.16</v>
      </c>
      <c r="AC70" s="12">
        <v>5.82</v>
      </c>
      <c r="AD70" s="12">
        <v>6.13</v>
      </c>
      <c r="AE70" s="12">
        <v>6.19</v>
      </c>
      <c r="AF70" s="66">
        <v>6.5</v>
      </c>
      <c r="AG70" s="12">
        <v>6.2</v>
      </c>
      <c r="AH70" s="12">
        <v>5.83</v>
      </c>
      <c r="AI70" s="12">
        <v>6.13</v>
      </c>
      <c r="AJ70" s="12">
        <v>6.23</v>
      </c>
      <c r="AK70" s="66">
        <v>6.7</v>
      </c>
      <c r="AL70" s="12">
        <v>6.4</v>
      </c>
      <c r="AM70" s="12">
        <v>5.9</v>
      </c>
      <c r="AN70" s="12">
        <v>6.2</v>
      </c>
      <c r="AO70" s="12">
        <v>6.4</v>
      </c>
      <c r="AP70" s="65">
        <v>6.7</v>
      </c>
      <c r="AQ70" s="9">
        <v>6.4</v>
      </c>
      <c r="AR70" s="9">
        <v>5.9</v>
      </c>
      <c r="AS70" s="9">
        <v>6.2</v>
      </c>
      <c r="AT70" s="9">
        <v>6.4</v>
      </c>
      <c r="AU70" s="65">
        <v>6.7</v>
      </c>
      <c r="AV70" s="9">
        <v>6.5</v>
      </c>
      <c r="AW70" s="9">
        <v>6</v>
      </c>
      <c r="AX70" s="9">
        <v>6.3</v>
      </c>
      <c r="AY70" s="9">
        <v>6.4</v>
      </c>
      <c r="AZ70" s="65">
        <v>6.5</v>
      </c>
      <c r="BA70" s="9">
        <v>6.4</v>
      </c>
      <c r="BB70" s="9">
        <v>5.9</v>
      </c>
      <c r="BC70" s="9">
        <v>6.2</v>
      </c>
      <c r="BD70" s="9">
        <v>6.3</v>
      </c>
      <c r="BE70" s="65">
        <v>6.7</v>
      </c>
      <c r="BF70" s="9">
        <v>6.6</v>
      </c>
      <c r="BG70" s="9">
        <v>6</v>
      </c>
      <c r="BH70" s="9">
        <v>6.3</v>
      </c>
      <c r="BI70" s="9">
        <v>6.4</v>
      </c>
      <c r="BJ70" s="65">
        <v>6.6</v>
      </c>
      <c r="BK70" s="9">
        <v>6.4</v>
      </c>
      <c r="BL70" s="9">
        <v>5.9</v>
      </c>
      <c r="BM70" s="9">
        <v>6.2</v>
      </c>
      <c r="BN70" s="9">
        <v>6.3</v>
      </c>
      <c r="BO70" s="65">
        <v>6.65</v>
      </c>
      <c r="BP70" s="9">
        <v>6.59</v>
      </c>
      <c r="BQ70" s="9">
        <v>5.93</v>
      </c>
      <c r="BR70" s="9">
        <v>6.28</v>
      </c>
      <c r="BS70" s="9">
        <v>6.42</v>
      </c>
      <c r="BT70" s="65">
        <v>6.57</v>
      </c>
      <c r="BU70" s="9">
        <v>5.9</v>
      </c>
      <c r="BV70" s="9">
        <v>6.78</v>
      </c>
      <c r="BW70" s="9">
        <v>6.33</v>
      </c>
      <c r="BX70" s="9">
        <v>6.46</v>
      </c>
    </row>
    <row r="71" spans="1:76" x14ac:dyDescent="0.25">
      <c r="A71" s="11" t="s">
        <v>16</v>
      </c>
      <c r="B71" s="66">
        <v>5.92</v>
      </c>
      <c r="C71" s="12">
        <v>5.74</v>
      </c>
      <c r="D71" s="12">
        <v>6.24</v>
      </c>
      <c r="E71" s="12">
        <v>6.4</v>
      </c>
      <c r="F71" s="12">
        <v>6.14</v>
      </c>
      <c r="G71" s="66">
        <v>6.09</v>
      </c>
      <c r="H71" s="12">
        <v>5.61</v>
      </c>
      <c r="I71" s="12">
        <v>6.09</v>
      </c>
      <c r="J71" s="12">
        <v>6.28</v>
      </c>
      <c r="K71" s="12">
        <v>6.08</v>
      </c>
      <c r="L71" s="66">
        <v>6.45</v>
      </c>
      <c r="M71" s="12">
        <v>5.94</v>
      </c>
      <c r="N71" s="12">
        <v>5.95</v>
      </c>
      <c r="O71" s="12">
        <v>6.32</v>
      </c>
      <c r="P71" s="12">
        <v>6.23</v>
      </c>
      <c r="Q71" s="66">
        <v>6.17</v>
      </c>
      <c r="R71" s="12">
        <v>5.54</v>
      </c>
      <c r="S71" s="12">
        <v>5.83</v>
      </c>
      <c r="T71" s="12">
        <v>6.2</v>
      </c>
      <c r="U71" s="12">
        <v>6</v>
      </c>
      <c r="V71" s="66">
        <v>6.06</v>
      </c>
      <c r="W71" s="12">
        <v>5.45</v>
      </c>
      <c r="X71" s="12">
        <v>5.69</v>
      </c>
      <c r="Y71" s="12">
        <v>6.07</v>
      </c>
      <c r="Z71" s="12">
        <v>5.91</v>
      </c>
      <c r="AA71" s="66">
        <v>6.24</v>
      </c>
      <c r="AB71" s="12">
        <v>5.57</v>
      </c>
      <c r="AC71" s="12">
        <v>5.79</v>
      </c>
      <c r="AD71" s="12">
        <v>6.21</v>
      </c>
      <c r="AE71" s="12">
        <v>6.02</v>
      </c>
      <c r="AF71" s="66">
        <v>6.29</v>
      </c>
      <c r="AG71" s="12">
        <v>5.59</v>
      </c>
      <c r="AH71" s="12">
        <v>5.76</v>
      </c>
      <c r="AI71" s="12">
        <v>6.2</v>
      </c>
      <c r="AJ71" s="12">
        <v>6.03</v>
      </c>
      <c r="AK71" s="66">
        <v>6.3</v>
      </c>
      <c r="AL71" s="12">
        <v>5.7</v>
      </c>
      <c r="AM71" s="12">
        <v>5.8</v>
      </c>
      <c r="AN71" s="12">
        <v>6.2</v>
      </c>
      <c r="AO71" s="12">
        <v>6.1</v>
      </c>
      <c r="AP71" s="65">
        <v>6.3</v>
      </c>
      <c r="AQ71" s="9">
        <v>5.7</v>
      </c>
      <c r="AR71" s="9">
        <v>5.8</v>
      </c>
      <c r="AS71" s="9">
        <v>6.2</v>
      </c>
      <c r="AT71" s="9">
        <v>6.1</v>
      </c>
      <c r="AU71" s="65">
        <v>6.4</v>
      </c>
      <c r="AV71" s="9">
        <v>5.8</v>
      </c>
      <c r="AW71" s="9">
        <v>5.9</v>
      </c>
      <c r="AX71" s="9">
        <v>6.3</v>
      </c>
      <c r="AY71" s="9">
        <v>6.1</v>
      </c>
      <c r="AZ71" s="65">
        <v>6.4</v>
      </c>
      <c r="BA71" s="9">
        <v>5.8</v>
      </c>
      <c r="BB71" s="9">
        <v>5.9</v>
      </c>
      <c r="BC71" s="9">
        <v>6.3</v>
      </c>
      <c r="BD71" s="9">
        <v>6.2</v>
      </c>
      <c r="BE71" s="65">
        <v>6.4</v>
      </c>
      <c r="BF71" s="9">
        <v>5.9</v>
      </c>
      <c r="BG71" s="9">
        <v>5.9</v>
      </c>
      <c r="BH71" s="9">
        <v>6.3</v>
      </c>
      <c r="BI71" s="9">
        <v>6.2</v>
      </c>
      <c r="BJ71" s="65">
        <v>6.4</v>
      </c>
      <c r="BK71" s="9">
        <v>6</v>
      </c>
      <c r="BL71" s="9">
        <v>5.9</v>
      </c>
      <c r="BM71" s="9">
        <v>6.3</v>
      </c>
      <c r="BN71" s="9">
        <v>6.2</v>
      </c>
      <c r="BO71" s="65">
        <v>6.86</v>
      </c>
      <c r="BP71" s="9">
        <v>6.34</v>
      </c>
      <c r="BQ71" s="9">
        <v>6.22</v>
      </c>
      <c r="BR71" s="9">
        <v>6.68</v>
      </c>
      <c r="BS71" s="9">
        <v>6.59</v>
      </c>
      <c r="BT71" s="65">
        <v>6.57</v>
      </c>
      <c r="BU71" s="9">
        <v>6.31</v>
      </c>
      <c r="BV71" s="9">
        <v>7</v>
      </c>
      <c r="BW71" s="9">
        <v>6.76</v>
      </c>
      <c r="BX71" s="9">
        <v>6.72</v>
      </c>
    </row>
    <row r="72" spans="1:76" x14ac:dyDescent="0.25">
      <c r="A72" s="11" t="s">
        <v>17</v>
      </c>
      <c r="B72" s="65">
        <v>6.07</v>
      </c>
      <c r="C72" s="9">
        <v>6.04</v>
      </c>
      <c r="D72" s="9">
        <v>5.66</v>
      </c>
      <c r="E72" s="9">
        <v>5.9</v>
      </c>
      <c r="F72" s="9">
        <v>5.99</v>
      </c>
      <c r="G72" s="65">
        <v>6.11</v>
      </c>
      <c r="H72" s="9">
        <v>5.93</v>
      </c>
      <c r="I72" s="9">
        <v>5.61</v>
      </c>
      <c r="J72" s="9">
        <v>5.9</v>
      </c>
      <c r="K72" s="9">
        <v>5.97</v>
      </c>
      <c r="L72" s="65">
        <v>6.13</v>
      </c>
      <c r="M72" s="9">
        <v>6.22</v>
      </c>
      <c r="N72" s="9">
        <v>5.39</v>
      </c>
      <c r="O72" s="9">
        <v>5.79</v>
      </c>
      <c r="P72" s="9">
        <v>5.95</v>
      </c>
      <c r="Q72" s="65">
        <v>6.61</v>
      </c>
      <c r="R72" s="9">
        <v>6.34</v>
      </c>
      <c r="S72" s="9">
        <v>5.95</v>
      </c>
      <c r="T72" s="9">
        <v>6.38</v>
      </c>
      <c r="U72" s="9">
        <v>6.38</v>
      </c>
      <c r="V72" s="65">
        <v>6.47</v>
      </c>
      <c r="W72" s="9">
        <v>6.27</v>
      </c>
      <c r="X72" s="9">
        <v>5.86</v>
      </c>
      <c r="Y72" s="9">
        <v>6.26</v>
      </c>
      <c r="Z72" s="9">
        <v>6.26</v>
      </c>
      <c r="AA72" s="65">
        <v>6.4</v>
      </c>
      <c r="AB72" s="9">
        <v>6.08</v>
      </c>
      <c r="AC72" s="9">
        <v>5.79</v>
      </c>
      <c r="AD72" s="9">
        <v>6.16</v>
      </c>
      <c r="AE72" s="9">
        <v>6.17</v>
      </c>
      <c r="AF72" s="66">
        <v>6.61</v>
      </c>
      <c r="AG72" s="12">
        <v>6.24</v>
      </c>
      <c r="AH72" s="12">
        <v>5.87</v>
      </c>
      <c r="AI72" s="12">
        <v>6.24</v>
      </c>
      <c r="AJ72" s="12">
        <v>6.3</v>
      </c>
      <c r="AK72" s="66">
        <v>6.7</v>
      </c>
      <c r="AL72" s="12">
        <v>6.2</v>
      </c>
      <c r="AM72" s="12">
        <v>5.9</v>
      </c>
      <c r="AN72" s="12">
        <v>6.3</v>
      </c>
      <c r="AO72" s="12">
        <v>6.3</v>
      </c>
      <c r="AP72" s="65">
        <v>6.7</v>
      </c>
      <c r="AQ72" s="9">
        <v>6.2</v>
      </c>
      <c r="AR72" s="9">
        <v>5.9</v>
      </c>
      <c r="AS72" s="9">
        <v>6.3</v>
      </c>
      <c r="AT72" s="9">
        <v>6.3</v>
      </c>
      <c r="AU72" s="65">
        <v>6.7</v>
      </c>
      <c r="AV72" s="9">
        <v>6.4</v>
      </c>
      <c r="AW72" s="9">
        <v>6</v>
      </c>
      <c r="AX72" s="9">
        <v>6.4</v>
      </c>
      <c r="AY72" s="9">
        <v>6.4</v>
      </c>
      <c r="AZ72" s="65">
        <v>6.4</v>
      </c>
      <c r="BA72" s="9">
        <v>6.1</v>
      </c>
      <c r="BB72" s="9">
        <v>5.9</v>
      </c>
      <c r="BC72" s="9">
        <v>6.2</v>
      </c>
      <c r="BD72" s="9">
        <v>6.2</v>
      </c>
      <c r="BE72" s="65">
        <v>6.3</v>
      </c>
      <c r="BF72" s="9">
        <v>6.1</v>
      </c>
      <c r="BG72" s="9">
        <v>5.8</v>
      </c>
      <c r="BH72" s="9">
        <v>6.1</v>
      </c>
      <c r="BI72" s="9">
        <v>6.2</v>
      </c>
      <c r="BJ72" s="65">
        <v>6.3</v>
      </c>
      <c r="BK72" s="9">
        <v>6.1</v>
      </c>
      <c r="BL72" s="9">
        <v>5.8</v>
      </c>
      <c r="BM72" s="9">
        <v>6.2</v>
      </c>
      <c r="BN72" s="9">
        <v>6.2</v>
      </c>
      <c r="BO72" s="65">
        <v>6.08</v>
      </c>
      <c r="BP72" s="9">
        <v>5.84</v>
      </c>
      <c r="BQ72" s="9">
        <v>5.59</v>
      </c>
      <c r="BR72" s="9">
        <v>6.02</v>
      </c>
      <c r="BS72" s="9">
        <v>5.95</v>
      </c>
      <c r="BT72" s="65">
        <v>5.95</v>
      </c>
      <c r="BU72" s="9">
        <v>5.64</v>
      </c>
      <c r="BV72" s="9">
        <v>6.27</v>
      </c>
      <c r="BW72" s="9">
        <v>6.12</v>
      </c>
      <c r="BX72" s="9">
        <v>6.06</v>
      </c>
    </row>
    <row r="73" spans="1:76" x14ac:dyDescent="0.25">
      <c r="A73" s="11" t="s">
        <v>22</v>
      </c>
      <c r="B73" s="66">
        <v>5.38</v>
      </c>
      <c r="C73" s="12">
        <v>5.37</v>
      </c>
      <c r="D73" s="12">
        <v>5.95</v>
      </c>
      <c r="E73" s="12">
        <v>6.24</v>
      </c>
      <c r="F73" s="12">
        <v>5.8</v>
      </c>
      <c r="G73" s="66">
        <v>5.27</v>
      </c>
      <c r="H73" s="12">
        <v>5.19</v>
      </c>
      <c r="I73" s="12">
        <v>5.63</v>
      </c>
      <c r="J73" s="12">
        <v>6.01</v>
      </c>
      <c r="K73" s="12">
        <v>5.61</v>
      </c>
      <c r="L73" s="66">
        <v>6.04</v>
      </c>
      <c r="M73" s="12">
        <v>5.93</v>
      </c>
      <c r="N73" s="12">
        <v>5.76</v>
      </c>
      <c r="O73" s="12">
        <v>6.39</v>
      </c>
      <c r="P73" s="12">
        <v>6.1</v>
      </c>
      <c r="Q73" s="66">
        <v>5.42</v>
      </c>
      <c r="R73" s="12">
        <v>5.19</v>
      </c>
      <c r="S73" s="12">
        <v>5.54</v>
      </c>
      <c r="T73" s="12">
        <v>5.82</v>
      </c>
      <c r="U73" s="12">
        <v>5.56</v>
      </c>
      <c r="V73" s="66">
        <v>5.51</v>
      </c>
      <c r="W73" s="12">
        <v>5.37</v>
      </c>
      <c r="X73" s="12">
        <v>5.61</v>
      </c>
      <c r="Y73" s="12">
        <v>5.97</v>
      </c>
      <c r="Z73" s="12">
        <v>5.67</v>
      </c>
      <c r="AA73" s="66">
        <v>5.74</v>
      </c>
      <c r="AB73" s="12">
        <v>5.4</v>
      </c>
      <c r="AC73" s="12">
        <v>5.88</v>
      </c>
      <c r="AD73" s="12">
        <v>6.34</v>
      </c>
      <c r="AE73" s="12">
        <v>5.9</v>
      </c>
      <c r="AF73" s="66">
        <v>5.68</v>
      </c>
      <c r="AG73" s="12">
        <v>5.38</v>
      </c>
      <c r="AH73" s="12">
        <v>5.88</v>
      </c>
      <c r="AI73" s="12">
        <v>6.43</v>
      </c>
      <c r="AJ73" s="12">
        <v>5.91</v>
      </c>
      <c r="AK73" s="66">
        <v>5.7</v>
      </c>
      <c r="AL73" s="12">
        <v>5.4</v>
      </c>
      <c r="AM73" s="12">
        <v>5.8</v>
      </c>
      <c r="AN73" s="12">
        <v>6.3</v>
      </c>
      <c r="AO73" s="12">
        <v>5.9</v>
      </c>
      <c r="AP73" s="65">
        <v>5.7</v>
      </c>
      <c r="AQ73" s="9">
        <v>5.4</v>
      </c>
      <c r="AR73" s="9">
        <v>5.8</v>
      </c>
      <c r="AS73" s="9">
        <v>6.3</v>
      </c>
      <c r="AT73" s="9">
        <v>5.9</v>
      </c>
      <c r="AU73" s="65">
        <v>6</v>
      </c>
      <c r="AV73" s="9">
        <v>5.8</v>
      </c>
      <c r="AW73" s="9">
        <v>5.8</v>
      </c>
      <c r="AX73" s="9">
        <v>6.4</v>
      </c>
      <c r="AY73" s="9">
        <v>6.1</v>
      </c>
      <c r="AZ73" s="65">
        <v>6.1</v>
      </c>
      <c r="BA73" s="9">
        <v>6</v>
      </c>
      <c r="BB73" s="9">
        <v>6</v>
      </c>
      <c r="BC73" s="9">
        <v>6.5</v>
      </c>
      <c r="BD73" s="9">
        <v>6.2</v>
      </c>
      <c r="BE73" s="65">
        <v>6.1</v>
      </c>
      <c r="BF73" s="9">
        <v>5.8</v>
      </c>
      <c r="BG73" s="9">
        <v>6</v>
      </c>
      <c r="BH73" s="9">
        <v>6.4</v>
      </c>
      <c r="BI73" s="9">
        <v>6.1</v>
      </c>
      <c r="BJ73" s="65">
        <v>6.1</v>
      </c>
      <c r="BK73" s="9">
        <v>5.8</v>
      </c>
      <c r="BL73" s="9">
        <v>6</v>
      </c>
      <c r="BM73" s="9">
        <v>6.4</v>
      </c>
      <c r="BN73" s="9">
        <v>6.1</v>
      </c>
      <c r="BO73" s="65">
        <v>6.38</v>
      </c>
      <c r="BP73" s="9">
        <v>6.06</v>
      </c>
      <c r="BQ73" s="9">
        <v>5.81</v>
      </c>
      <c r="BR73" s="9">
        <v>6.53</v>
      </c>
      <c r="BS73" s="9">
        <v>6.26</v>
      </c>
      <c r="BT73" s="65">
        <v>6.2</v>
      </c>
      <c r="BU73" s="9">
        <v>5.85</v>
      </c>
      <c r="BV73" s="9">
        <v>6.53</v>
      </c>
      <c r="BW73" s="9">
        <v>6.49</v>
      </c>
      <c r="BX73" s="9">
        <v>6.33</v>
      </c>
    </row>
    <row r="74" spans="1:76" x14ac:dyDescent="0.25">
      <c r="A74" s="11" t="s">
        <v>18</v>
      </c>
      <c r="B74" s="66">
        <v>5.34</v>
      </c>
      <c r="C74" s="12">
        <v>5.57</v>
      </c>
      <c r="D74" s="12">
        <v>5.37</v>
      </c>
      <c r="E74" s="12">
        <v>5.71</v>
      </c>
      <c r="F74" s="12">
        <v>5.57</v>
      </c>
      <c r="G74" s="66"/>
      <c r="H74" s="12"/>
      <c r="I74" s="12"/>
      <c r="J74" s="12"/>
      <c r="K74" s="12"/>
      <c r="L74" s="66"/>
      <c r="M74" s="12"/>
      <c r="N74" s="12"/>
      <c r="O74" s="12"/>
      <c r="P74" s="12"/>
      <c r="Q74" s="66"/>
      <c r="R74" s="12"/>
      <c r="S74" s="12"/>
      <c r="T74" s="12"/>
      <c r="U74" s="12"/>
      <c r="V74" s="65"/>
      <c r="W74" s="9"/>
      <c r="X74" s="9"/>
      <c r="Y74" s="9"/>
      <c r="Z74" s="9"/>
      <c r="AA74" s="66">
        <v>5.67</v>
      </c>
      <c r="AB74" s="12">
        <v>5.29</v>
      </c>
      <c r="AC74" s="12">
        <v>5.5</v>
      </c>
      <c r="AD74" s="12">
        <v>6.42</v>
      </c>
      <c r="AE74" s="12">
        <v>5.77</v>
      </c>
      <c r="AF74" s="66">
        <v>5.63</v>
      </c>
      <c r="AG74" s="12">
        <v>5.25</v>
      </c>
      <c r="AH74" s="12">
        <v>5.49</v>
      </c>
      <c r="AI74" s="12">
        <v>6.3</v>
      </c>
      <c r="AJ74" s="12">
        <v>5.73</v>
      </c>
      <c r="AK74" s="66">
        <v>5.7</v>
      </c>
      <c r="AL74" s="12">
        <v>5.3</v>
      </c>
      <c r="AM74" s="12">
        <v>5.5</v>
      </c>
      <c r="AN74" s="12">
        <v>6.3</v>
      </c>
      <c r="AO74" s="12">
        <v>5.8</v>
      </c>
      <c r="AP74" s="65">
        <v>5.7</v>
      </c>
      <c r="AQ74" s="9">
        <v>5.3</v>
      </c>
      <c r="AR74" s="9">
        <v>5.5</v>
      </c>
      <c r="AS74" s="9">
        <v>6.3</v>
      </c>
      <c r="AT74" s="9">
        <v>5.8</v>
      </c>
      <c r="AU74" s="65"/>
      <c r="AV74" s="9"/>
      <c r="AW74" s="9"/>
      <c r="AX74" s="9"/>
      <c r="AY74" s="9"/>
      <c r="AZ74" s="65"/>
      <c r="BA74" s="9"/>
      <c r="BB74" s="9"/>
      <c r="BC74" s="9"/>
      <c r="BD74" s="9"/>
      <c r="BJ74" s="65"/>
      <c r="BK74" s="9"/>
      <c r="BL74" s="9"/>
      <c r="BM74" s="9"/>
      <c r="BN74" s="9"/>
      <c r="BO74" s="65"/>
      <c r="BP74" s="9"/>
      <c r="BQ74" s="9"/>
      <c r="BR74" s="9"/>
      <c r="BS74" s="9"/>
      <c r="BT74" s="65"/>
      <c r="BU74" s="9"/>
      <c r="BV74" s="9"/>
      <c r="BW74" s="9"/>
      <c r="BX74" s="9"/>
    </row>
    <row r="75" spans="1:76" x14ac:dyDescent="0.25">
      <c r="A75" s="11" t="s">
        <v>79</v>
      </c>
      <c r="B75" s="66"/>
      <c r="C75" s="12"/>
      <c r="D75" s="12"/>
      <c r="E75" s="12"/>
      <c r="F75" s="12"/>
      <c r="G75" s="66"/>
      <c r="H75" s="12"/>
      <c r="I75" s="12"/>
      <c r="J75" s="12"/>
      <c r="K75" s="12"/>
      <c r="L75" s="66"/>
      <c r="M75" s="12"/>
      <c r="N75" s="12"/>
      <c r="O75" s="12"/>
      <c r="P75" s="12"/>
      <c r="Q75" s="66"/>
      <c r="R75" s="12"/>
      <c r="S75" s="12"/>
      <c r="T75" s="12"/>
      <c r="U75" s="12"/>
      <c r="V75" s="66"/>
      <c r="W75" s="12"/>
      <c r="X75" s="12"/>
      <c r="Y75" s="12"/>
      <c r="Z75" s="12"/>
      <c r="AA75" s="66"/>
      <c r="AB75" s="12"/>
      <c r="AC75" s="12"/>
      <c r="AD75" s="12"/>
      <c r="AE75" s="12"/>
      <c r="AF75" s="66"/>
      <c r="AG75" s="12"/>
      <c r="AH75" s="12"/>
      <c r="AI75" s="12"/>
      <c r="AJ75" s="12"/>
      <c r="AK75" s="66"/>
      <c r="AL75" s="12"/>
      <c r="AM75" s="12"/>
      <c r="AN75" s="12"/>
      <c r="AO75" s="12"/>
      <c r="AP75" s="65"/>
      <c r="AQ75" s="9"/>
      <c r="AR75" s="9"/>
      <c r="AS75" s="9"/>
      <c r="AT75" s="9"/>
      <c r="AU75" s="65">
        <v>7.9</v>
      </c>
      <c r="AV75" s="9">
        <v>7.5</v>
      </c>
      <c r="AW75" s="9">
        <v>7.5</v>
      </c>
      <c r="AX75" s="9">
        <v>8.6999999999999993</v>
      </c>
      <c r="AY75" s="9">
        <v>7.9</v>
      </c>
      <c r="AZ75" s="65">
        <v>7.8</v>
      </c>
      <c r="BA75" s="9">
        <v>7.4</v>
      </c>
      <c r="BB75" s="9">
        <v>7.5</v>
      </c>
      <c r="BC75" s="9">
        <v>8.6</v>
      </c>
      <c r="BD75" s="9">
        <v>7.9</v>
      </c>
      <c r="BE75" s="65">
        <v>7.8</v>
      </c>
      <c r="BF75" s="9">
        <v>7.3</v>
      </c>
      <c r="BG75" s="9">
        <v>7.4</v>
      </c>
      <c r="BH75" s="9">
        <v>8.5</v>
      </c>
      <c r="BI75" s="9">
        <v>7.8</v>
      </c>
      <c r="BJ75" s="65">
        <v>7.8</v>
      </c>
      <c r="BK75" s="9">
        <v>7.3</v>
      </c>
      <c r="BL75" s="9">
        <v>7.3</v>
      </c>
      <c r="BM75" s="9">
        <v>8.5</v>
      </c>
      <c r="BN75" s="9">
        <v>7.8</v>
      </c>
      <c r="BO75" s="65"/>
      <c r="BP75" s="9"/>
      <c r="BQ75" s="9"/>
      <c r="BR75" s="9"/>
      <c r="BS75" s="9"/>
      <c r="BT75" s="65"/>
      <c r="BU75" s="9"/>
      <c r="BV75" s="9"/>
      <c r="BW75" s="9"/>
      <c r="BX75" s="9"/>
    </row>
    <row r="76" spans="1:76" x14ac:dyDescent="0.25">
      <c r="A76" s="11" t="s">
        <v>19</v>
      </c>
      <c r="B76" s="66"/>
      <c r="C76" s="12"/>
      <c r="D76" s="12"/>
      <c r="E76" s="12"/>
      <c r="F76" s="12"/>
      <c r="G76" s="66"/>
      <c r="H76" s="12"/>
      <c r="I76" s="12"/>
      <c r="J76" s="12"/>
      <c r="K76" s="12"/>
      <c r="L76" s="66"/>
      <c r="M76" s="12"/>
      <c r="N76" s="12"/>
      <c r="O76" s="12"/>
      <c r="P76" s="12"/>
      <c r="Q76" s="66"/>
      <c r="R76" s="12"/>
      <c r="S76" s="12"/>
      <c r="T76" s="12"/>
      <c r="U76" s="12"/>
      <c r="V76" s="66"/>
      <c r="W76" s="12"/>
      <c r="X76" s="12"/>
      <c r="Y76" s="12"/>
      <c r="Z76" s="12"/>
      <c r="AA76" s="66">
        <v>5.61</v>
      </c>
      <c r="AB76" s="12">
        <v>5.76</v>
      </c>
      <c r="AC76" s="12">
        <v>5.52</v>
      </c>
      <c r="AD76" s="12">
        <v>5.99</v>
      </c>
      <c r="AE76" s="12">
        <v>5.79</v>
      </c>
      <c r="AF76" s="66">
        <v>6.03</v>
      </c>
      <c r="AG76" s="12">
        <v>6.09</v>
      </c>
      <c r="AH76" s="12">
        <v>5.76</v>
      </c>
      <c r="AI76" s="12">
        <v>6.34</v>
      </c>
      <c r="AJ76" s="12">
        <v>6.12</v>
      </c>
      <c r="AK76" s="66">
        <v>6.2</v>
      </c>
      <c r="AL76" s="12">
        <v>6.3</v>
      </c>
      <c r="AM76" s="12">
        <v>5.8</v>
      </c>
      <c r="AN76" s="12">
        <v>6.4</v>
      </c>
      <c r="AO76" s="12">
        <v>6.2</v>
      </c>
      <c r="AP76" s="65">
        <v>6.2</v>
      </c>
      <c r="AQ76" s="9">
        <v>6.3</v>
      </c>
      <c r="AR76" s="9">
        <v>5.8</v>
      </c>
      <c r="AS76" s="9">
        <v>6.4</v>
      </c>
      <c r="AT76" s="9">
        <v>6.2</v>
      </c>
      <c r="AU76" s="65">
        <v>6.1</v>
      </c>
      <c r="AV76" s="9">
        <v>6.1</v>
      </c>
      <c r="AW76" s="9">
        <v>5.8</v>
      </c>
      <c r="AX76" s="9">
        <v>6.3</v>
      </c>
      <c r="AY76" s="9">
        <v>6.1</v>
      </c>
      <c r="AZ76" s="65">
        <v>6.1</v>
      </c>
      <c r="BA76" s="9">
        <v>6.1</v>
      </c>
      <c r="BB76" s="9">
        <v>5.8</v>
      </c>
      <c r="BC76" s="9">
        <v>6.4</v>
      </c>
      <c r="BD76" s="9">
        <v>6.2</v>
      </c>
      <c r="BE76" s="65">
        <v>6.1</v>
      </c>
      <c r="BF76" s="9">
        <v>6</v>
      </c>
      <c r="BG76" s="9">
        <v>5.7</v>
      </c>
      <c r="BH76" s="9">
        <v>6.3</v>
      </c>
      <c r="BI76" s="9">
        <v>6.1</v>
      </c>
      <c r="BJ76" s="65">
        <v>6.1</v>
      </c>
      <c r="BK76" s="9">
        <v>6</v>
      </c>
      <c r="BL76" s="9">
        <v>5.7</v>
      </c>
      <c r="BM76" s="9">
        <v>6.3</v>
      </c>
      <c r="BN76" s="9">
        <v>6.1</v>
      </c>
      <c r="BO76" s="65">
        <v>6.28</v>
      </c>
      <c r="BP76" s="9">
        <v>6.09</v>
      </c>
      <c r="BQ76" s="9">
        <v>5.68</v>
      </c>
      <c r="BR76" s="9">
        <v>6.4</v>
      </c>
      <c r="BS76" s="9">
        <v>6.17</v>
      </c>
      <c r="BT76" s="65">
        <v>6.2</v>
      </c>
      <c r="BU76" s="9">
        <v>5.69</v>
      </c>
      <c r="BV76" s="9">
        <v>6.36</v>
      </c>
      <c r="BW76" s="9">
        <v>6.4</v>
      </c>
      <c r="BX76" s="9">
        <v>6.22</v>
      </c>
    </row>
    <row r="77" spans="1:76" x14ac:dyDescent="0.25">
      <c r="A77" s="11" t="s">
        <v>20</v>
      </c>
      <c r="B77" s="66">
        <v>5.35</v>
      </c>
      <c r="C77" s="12">
        <v>5.37</v>
      </c>
      <c r="D77" s="12">
        <v>5.27</v>
      </c>
      <c r="E77" s="12">
        <v>5.55</v>
      </c>
      <c r="F77" s="12">
        <v>5.45</v>
      </c>
      <c r="G77" s="66">
        <v>5.48</v>
      </c>
      <c r="H77" s="12">
        <v>5.4</v>
      </c>
      <c r="I77" s="12">
        <v>5.27</v>
      </c>
      <c r="J77" s="12">
        <v>5.55</v>
      </c>
      <c r="K77" s="12">
        <v>5.49</v>
      </c>
      <c r="L77" s="66">
        <v>5.92</v>
      </c>
      <c r="M77" s="12">
        <v>5.84</v>
      </c>
      <c r="N77" s="12">
        <v>5.28</v>
      </c>
      <c r="O77" s="12">
        <v>5.81</v>
      </c>
      <c r="P77" s="12">
        <v>5.78</v>
      </c>
      <c r="Q77" s="66">
        <v>5.66</v>
      </c>
      <c r="R77" s="12">
        <v>5.48</v>
      </c>
      <c r="S77" s="12">
        <v>5.24</v>
      </c>
      <c r="T77" s="12">
        <v>5.76</v>
      </c>
      <c r="U77" s="12">
        <v>5.59</v>
      </c>
      <c r="V77" s="66">
        <v>5.56</v>
      </c>
      <c r="W77" s="12">
        <v>5.46</v>
      </c>
      <c r="X77" s="12">
        <v>5.17</v>
      </c>
      <c r="Y77" s="12">
        <v>5.7</v>
      </c>
      <c r="Z77" s="12">
        <v>5.52</v>
      </c>
      <c r="AA77" s="66">
        <v>5.84</v>
      </c>
      <c r="AB77" s="12">
        <v>5.59</v>
      </c>
      <c r="AC77" s="12">
        <v>5.37</v>
      </c>
      <c r="AD77" s="12">
        <v>5.85</v>
      </c>
      <c r="AE77" s="12">
        <v>5.73</v>
      </c>
      <c r="AF77" s="66">
        <v>5.91</v>
      </c>
      <c r="AG77" s="12">
        <v>5.55</v>
      </c>
      <c r="AH77" s="12">
        <v>5.37</v>
      </c>
      <c r="AI77" s="12">
        <v>5.8</v>
      </c>
      <c r="AJ77" s="12">
        <v>5.72</v>
      </c>
      <c r="AK77" s="66">
        <v>6</v>
      </c>
      <c r="AL77" s="12">
        <v>5.6</v>
      </c>
      <c r="AM77" s="12">
        <v>5.5</v>
      </c>
      <c r="AN77" s="12">
        <v>5.9</v>
      </c>
      <c r="AO77" s="12">
        <v>5.8</v>
      </c>
      <c r="AP77" s="65">
        <v>6</v>
      </c>
      <c r="AQ77" s="9">
        <v>5.6</v>
      </c>
      <c r="AR77" s="9">
        <v>5.5</v>
      </c>
      <c r="AS77" s="9">
        <v>5.9</v>
      </c>
      <c r="AT77" s="9">
        <v>5.8</v>
      </c>
      <c r="AU77" s="65">
        <v>5.8</v>
      </c>
      <c r="AV77" s="9">
        <v>5.5</v>
      </c>
      <c r="AW77" s="9">
        <v>5.4</v>
      </c>
      <c r="AX77" s="9">
        <v>5.7</v>
      </c>
      <c r="AY77" s="9">
        <v>5.7</v>
      </c>
      <c r="AZ77" s="65">
        <v>5.7</v>
      </c>
      <c r="BA77" s="9">
        <v>5.4</v>
      </c>
      <c r="BB77" s="9">
        <v>5.4</v>
      </c>
      <c r="BC77" s="9">
        <v>5.6</v>
      </c>
      <c r="BD77" s="9">
        <v>5.6</v>
      </c>
      <c r="BE77" s="65">
        <v>5.7</v>
      </c>
      <c r="BF77" s="9">
        <v>5.4</v>
      </c>
      <c r="BG77" s="9">
        <v>5.4</v>
      </c>
      <c r="BH77" s="9">
        <v>5.7</v>
      </c>
      <c r="BI77" s="9">
        <v>5.6</v>
      </c>
      <c r="BJ77" s="65">
        <v>5.8</v>
      </c>
      <c r="BK77" s="9">
        <v>5.4</v>
      </c>
      <c r="BL77" s="9">
        <v>5.4</v>
      </c>
      <c r="BM77" s="9">
        <v>5.7</v>
      </c>
      <c r="BN77" s="9">
        <v>5.6</v>
      </c>
      <c r="BO77" s="65">
        <v>5.86</v>
      </c>
      <c r="BP77" s="9">
        <v>5.53</v>
      </c>
      <c r="BQ77" s="9">
        <v>5.39</v>
      </c>
      <c r="BR77" s="9">
        <v>5.71</v>
      </c>
      <c r="BS77" s="9">
        <v>5.68</v>
      </c>
      <c r="BT77" s="65">
        <v>5.54</v>
      </c>
      <c r="BU77" s="9">
        <v>5.43</v>
      </c>
      <c r="BV77" s="9">
        <v>5.86</v>
      </c>
      <c r="BW77" s="9">
        <v>5.73</v>
      </c>
      <c r="BX77" s="9">
        <v>5.7</v>
      </c>
    </row>
    <row r="78" spans="1:76" x14ac:dyDescent="0.25">
      <c r="A78" s="11" t="s">
        <v>21</v>
      </c>
      <c r="B78" s="66">
        <v>5.62</v>
      </c>
      <c r="C78" s="12">
        <v>5.46</v>
      </c>
      <c r="D78" s="12">
        <v>5.57</v>
      </c>
      <c r="E78" s="12">
        <v>6.13</v>
      </c>
      <c r="F78" s="12">
        <v>5.75</v>
      </c>
      <c r="G78" s="66">
        <v>5.64</v>
      </c>
      <c r="H78" s="12">
        <v>5.39</v>
      </c>
      <c r="I78" s="12">
        <v>5.57</v>
      </c>
      <c r="J78" s="12">
        <v>6.11</v>
      </c>
      <c r="K78" s="12">
        <v>5.75</v>
      </c>
      <c r="L78" s="66"/>
      <c r="M78" s="12"/>
      <c r="N78" s="12"/>
      <c r="O78" s="12"/>
      <c r="P78" s="12"/>
      <c r="Q78" s="66"/>
      <c r="R78" s="12"/>
      <c r="S78" s="12"/>
      <c r="T78" s="12"/>
      <c r="U78" s="12"/>
      <c r="V78" s="66"/>
      <c r="W78" s="12"/>
      <c r="X78" s="12"/>
      <c r="Y78" s="12"/>
      <c r="Z78" s="12"/>
      <c r="AA78" s="66">
        <v>5.72</v>
      </c>
      <c r="AB78" s="12">
        <v>5.33</v>
      </c>
      <c r="AC78" s="12">
        <v>5.42</v>
      </c>
      <c r="AD78" s="12">
        <v>6.1</v>
      </c>
      <c r="AE78" s="12">
        <v>5.7</v>
      </c>
      <c r="AF78" s="66">
        <v>5.78</v>
      </c>
      <c r="AG78" s="12">
        <v>5.37</v>
      </c>
      <c r="AH78" s="12">
        <v>5.48</v>
      </c>
      <c r="AI78" s="12">
        <v>6.22</v>
      </c>
      <c r="AJ78" s="12">
        <v>5.78</v>
      </c>
      <c r="AK78" s="66">
        <v>6</v>
      </c>
      <c r="AL78" s="12">
        <v>5.6</v>
      </c>
      <c r="AM78" s="12">
        <v>5.5</v>
      </c>
      <c r="AN78" s="12">
        <v>6.3</v>
      </c>
      <c r="AO78" s="12">
        <v>5.9</v>
      </c>
      <c r="AP78" s="65">
        <v>6</v>
      </c>
      <c r="AQ78" s="9">
        <v>5.6</v>
      </c>
      <c r="AR78" s="9">
        <v>5.5</v>
      </c>
      <c r="AS78" s="9">
        <v>6.3</v>
      </c>
      <c r="AT78" s="9">
        <v>5.9</v>
      </c>
      <c r="AU78" s="65">
        <v>6</v>
      </c>
      <c r="AV78" s="9">
        <v>5.6</v>
      </c>
      <c r="AW78" s="9">
        <v>5.6</v>
      </c>
      <c r="AX78" s="9">
        <v>6.3</v>
      </c>
      <c r="AY78" s="9">
        <v>5.9</v>
      </c>
      <c r="AZ78" s="65">
        <v>6.1</v>
      </c>
      <c r="BA78" s="9">
        <v>5.8</v>
      </c>
      <c r="BB78" s="9">
        <v>5.8</v>
      </c>
      <c r="BC78" s="9">
        <v>6.4</v>
      </c>
      <c r="BD78" s="9">
        <v>6.1</v>
      </c>
      <c r="BE78" s="65">
        <v>6.1</v>
      </c>
      <c r="BF78" s="9">
        <v>5.7</v>
      </c>
      <c r="BG78" s="9">
        <v>5.7</v>
      </c>
      <c r="BH78" s="9">
        <v>6.3</v>
      </c>
      <c r="BI78" s="9">
        <v>6</v>
      </c>
      <c r="BJ78" s="65">
        <v>6.1</v>
      </c>
      <c r="BK78" s="9">
        <v>5.7</v>
      </c>
      <c r="BL78" s="9">
        <v>5.7</v>
      </c>
      <c r="BM78" s="9">
        <v>6.3</v>
      </c>
      <c r="BN78" s="9">
        <v>6</v>
      </c>
      <c r="BO78" s="65">
        <v>6.42</v>
      </c>
      <c r="BP78" s="9">
        <v>6.03</v>
      </c>
      <c r="BQ78" s="9">
        <v>5.75</v>
      </c>
      <c r="BR78" s="9">
        <v>6.6</v>
      </c>
      <c r="BS78" s="9">
        <v>6.26</v>
      </c>
      <c r="BT78" s="65">
        <v>6.16</v>
      </c>
      <c r="BU78" s="9">
        <v>5.73</v>
      </c>
      <c r="BV78" s="9">
        <v>6.53</v>
      </c>
      <c r="BW78" s="9">
        <v>6.68</v>
      </c>
      <c r="BX78" s="9">
        <v>6.34</v>
      </c>
    </row>
    <row r="79" spans="1:76" x14ac:dyDescent="0.25">
      <c r="A79" s="11" t="s">
        <v>81</v>
      </c>
      <c r="B79" s="66"/>
      <c r="C79" s="12"/>
      <c r="D79" s="12"/>
      <c r="E79" s="12"/>
      <c r="F79" s="12"/>
      <c r="G79" s="66"/>
      <c r="H79" s="12"/>
      <c r="I79" s="12"/>
      <c r="J79" s="12"/>
      <c r="K79" s="12"/>
      <c r="L79" s="66"/>
      <c r="M79" s="12"/>
      <c r="N79" s="12"/>
      <c r="O79" s="12"/>
      <c r="P79" s="12"/>
      <c r="Q79" s="66"/>
      <c r="R79" s="12"/>
      <c r="S79" s="12"/>
      <c r="T79" s="12"/>
      <c r="U79" s="12"/>
      <c r="V79" s="66"/>
      <c r="W79" s="12"/>
      <c r="X79" s="12"/>
      <c r="Y79" s="12"/>
      <c r="Z79" s="12"/>
      <c r="AA79" s="66">
        <v>7.01</v>
      </c>
      <c r="AB79" s="12">
        <v>6.46</v>
      </c>
      <c r="AC79" s="12">
        <v>6.82</v>
      </c>
      <c r="AD79" s="12">
        <v>7.41</v>
      </c>
      <c r="AE79" s="12">
        <v>6.98</v>
      </c>
      <c r="AF79" s="66"/>
      <c r="AG79" s="12"/>
      <c r="AH79" s="12"/>
      <c r="AI79" s="12"/>
      <c r="AJ79" s="12"/>
      <c r="AK79" s="66">
        <v>6.8</v>
      </c>
      <c r="AL79" s="12">
        <v>6.4</v>
      </c>
      <c r="AM79" s="12">
        <v>6.7</v>
      </c>
      <c r="AN79" s="12">
        <v>7.3</v>
      </c>
      <c r="AO79" s="12">
        <v>6.9</v>
      </c>
      <c r="AP79" s="65">
        <v>6.8</v>
      </c>
      <c r="AQ79" s="9">
        <v>6.4</v>
      </c>
      <c r="AR79" s="9">
        <v>6.7</v>
      </c>
      <c r="AS79" s="9">
        <v>7.3</v>
      </c>
      <c r="AT79" s="9">
        <v>6.9</v>
      </c>
      <c r="AU79" s="65">
        <v>6.7</v>
      </c>
      <c r="AV79" s="9">
        <v>6.3</v>
      </c>
      <c r="AW79" s="9">
        <v>6.6</v>
      </c>
      <c r="AX79" s="9">
        <v>7.3</v>
      </c>
      <c r="AY79" s="9">
        <v>6.8</v>
      </c>
      <c r="AZ79" s="65"/>
      <c r="BA79" s="9"/>
      <c r="BB79" s="9"/>
      <c r="BC79" s="9"/>
      <c r="BD79" s="9"/>
      <c r="BE79" s="65"/>
      <c r="BF79" s="9"/>
      <c r="BG79" s="9"/>
      <c r="BH79" s="9"/>
      <c r="BI79" s="9"/>
      <c r="BJ79" s="65"/>
      <c r="BK79" s="9"/>
      <c r="BL79" s="9"/>
      <c r="BM79" s="9"/>
      <c r="BN79" s="9"/>
      <c r="BO79" s="65"/>
      <c r="BP79" s="9"/>
      <c r="BQ79" s="9"/>
      <c r="BR79" s="9"/>
      <c r="BS79" s="9"/>
      <c r="BT79" s="65"/>
      <c r="BU79" s="9"/>
      <c r="BV79" s="9"/>
      <c r="BW79" s="9"/>
      <c r="BX79" s="9"/>
    </row>
    <row r="80" spans="1:76" x14ac:dyDescent="0.25">
      <c r="A80" s="11" t="s">
        <v>24</v>
      </c>
      <c r="B80" s="66">
        <v>5.19</v>
      </c>
      <c r="C80" s="12">
        <v>5.33</v>
      </c>
      <c r="D80" s="12">
        <v>5.19</v>
      </c>
      <c r="E80" s="12">
        <v>5.33</v>
      </c>
      <c r="F80" s="12">
        <v>5.32</v>
      </c>
      <c r="G80" s="66">
        <v>5.42</v>
      </c>
      <c r="H80" s="12">
        <v>5.41</v>
      </c>
      <c r="I80" s="12">
        <v>5.23</v>
      </c>
      <c r="J80" s="12">
        <v>5.38</v>
      </c>
      <c r="K80" s="12">
        <v>5.43</v>
      </c>
      <c r="L80" s="66">
        <v>5.93</v>
      </c>
      <c r="M80" s="12">
        <v>5.89</v>
      </c>
      <c r="N80" s="12">
        <v>5.34</v>
      </c>
      <c r="O80" s="12">
        <v>5.75</v>
      </c>
      <c r="P80" s="12">
        <v>5.8</v>
      </c>
      <c r="Q80" s="66">
        <v>5.39</v>
      </c>
      <c r="R80" s="12">
        <v>5.29</v>
      </c>
      <c r="S80" s="12">
        <v>5.03</v>
      </c>
      <c r="T80" s="12">
        <v>5.31</v>
      </c>
      <c r="U80" s="12">
        <v>5.31</v>
      </c>
      <c r="V80" s="66">
        <v>5.28</v>
      </c>
      <c r="W80" s="12">
        <v>5.2</v>
      </c>
      <c r="X80" s="12">
        <v>4.95</v>
      </c>
      <c r="Y80" s="12">
        <v>5.21</v>
      </c>
      <c r="Z80" s="12">
        <v>5.21</v>
      </c>
      <c r="AA80" s="66">
        <v>5.43</v>
      </c>
      <c r="AB80" s="12">
        <v>5.27</v>
      </c>
      <c r="AC80" s="12">
        <v>5.08</v>
      </c>
      <c r="AD80" s="12">
        <v>5.28</v>
      </c>
      <c r="AE80" s="12">
        <v>5.33</v>
      </c>
      <c r="AF80" s="66">
        <v>5.59</v>
      </c>
      <c r="AG80" s="12">
        <v>5.34</v>
      </c>
      <c r="AH80" s="12">
        <v>5.15</v>
      </c>
      <c r="AI80" s="12">
        <v>5.26</v>
      </c>
      <c r="AJ80" s="12">
        <v>5.4</v>
      </c>
      <c r="AK80" s="66">
        <v>5.8</v>
      </c>
      <c r="AL80" s="12">
        <v>5.5</v>
      </c>
      <c r="AM80" s="12">
        <v>5.3</v>
      </c>
      <c r="AN80" s="12">
        <v>5.5</v>
      </c>
      <c r="AO80" s="12">
        <v>5.6</v>
      </c>
      <c r="AP80" s="65">
        <v>5.8</v>
      </c>
      <c r="AQ80" s="9">
        <v>5.4</v>
      </c>
      <c r="AR80" s="9">
        <v>5.3</v>
      </c>
      <c r="AS80" s="9">
        <v>5.4</v>
      </c>
      <c r="AT80" s="9">
        <v>5.5</v>
      </c>
      <c r="AU80" s="65">
        <v>5.8</v>
      </c>
      <c r="AV80" s="9">
        <v>5.4</v>
      </c>
      <c r="AW80" s="9">
        <v>5.3</v>
      </c>
      <c r="AX80" s="9">
        <v>5.5</v>
      </c>
      <c r="AY80" s="9">
        <v>5.6</v>
      </c>
      <c r="AZ80" s="65">
        <v>5.7</v>
      </c>
      <c r="BA80" s="9">
        <v>5.4</v>
      </c>
      <c r="BB80" s="9">
        <v>5.3</v>
      </c>
      <c r="BC80" s="9">
        <v>5.5</v>
      </c>
      <c r="BD80" s="9">
        <v>5.5</v>
      </c>
      <c r="BE80" s="65">
        <v>5.7</v>
      </c>
      <c r="BF80" s="9">
        <v>5.5</v>
      </c>
      <c r="BG80" s="9">
        <v>5.3</v>
      </c>
      <c r="BH80" s="9">
        <v>5.5</v>
      </c>
      <c r="BI80" s="9">
        <v>5.6</v>
      </c>
      <c r="BJ80" s="65">
        <v>5.7</v>
      </c>
      <c r="BK80" s="9">
        <v>5.3</v>
      </c>
      <c r="BL80" s="9">
        <v>5.3</v>
      </c>
      <c r="BM80" s="9">
        <v>5.4</v>
      </c>
      <c r="BN80" s="9">
        <v>5.5</v>
      </c>
      <c r="BO80" s="65">
        <v>5.89</v>
      </c>
      <c r="BP80" s="9">
        <v>5.53</v>
      </c>
      <c r="BQ80" s="9">
        <v>5.39</v>
      </c>
      <c r="BR80" s="9">
        <v>5.63</v>
      </c>
      <c r="BS80" s="9">
        <v>5.67</v>
      </c>
      <c r="BT80" s="65">
        <v>5.67</v>
      </c>
      <c r="BU80" s="9">
        <v>5.46</v>
      </c>
      <c r="BV80" s="9">
        <v>5.95</v>
      </c>
      <c r="BW80" s="9">
        <v>5.67</v>
      </c>
      <c r="BX80" s="9">
        <v>5.75</v>
      </c>
    </row>
    <row r="81" spans="1:76" x14ac:dyDescent="0.25">
      <c r="A81" s="11" t="s">
        <v>68</v>
      </c>
      <c r="B81" s="66"/>
      <c r="C81" s="12"/>
      <c r="D81" s="12"/>
      <c r="E81" s="12"/>
      <c r="F81" s="12"/>
      <c r="G81" s="66"/>
      <c r="H81" s="12"/>
      <c r="I81" s="12"/>
      <c r="J81" s="12"/>
      <c r="K81" s="12"/>
      <c r="L81" s="66"/>
      <c r="M81" s="12"/>
      <c r="N81" s="12"/>
      <c r="O81" s="12"/>
      <c r="P81" s="12"/>
      <c r="Q81" s="66"/>
      <c r="R81" s="12"/>
      <c r="S81" s="12"/>
      <c r="T81" s="12"/>
      <c r="U81" s="12"/>
      <c r="V81" s="66"/>
      <c r="W81" s="12"/>
      <c r="X81" s="12"/>
      <c r="Y81" s="12"/>
      <c r="Z81" s="12"/>
      <c r="AA81" s="66">
        <v>5.91</v>
      </c>
      <c r="AB81" s="12">
        <v>5.44</v>
      </c>
      <c r="AC81" s="12">
        <v>5.72</v>
      </c>
      <c r="AD81" s="12">
        <v>6.38</v>
      </c>
      <c r="AE81" s="12">
        <v>5.95</v>
      </c>
      <c r="AF81" s="66">
        <v>6.26</v>
      </c>
      <c r="AG81" s="12">
        <v>5.81</v>
      </c>
      <c r="AH81" s="12">
        <v>5.88</v>
      </c>
      <c r="AI81" s="12">
        <v>6.59</v>
      </c>
      <c r="AJ81" s="12">
        <v>6.2</v>
      </c>
      <c r="AK81" s="66">
        <v>6.3</v>
      </c>
      <c r="AL81" s="12">
        <v>5.9</v>
      </c>
      <c r="AM81" s="12">
        <v>5.9</v>
      </c>
      <c r="AN81" s="12">
        <v>6.6</v>
      </c>
      <c r="AO81" s="12">
        <v>6.2</v>
      </c>
      <c r="AP81" s="65">
        <v>6.3</v>
      </c>
      <c r="AQ81" s="9">
        <v>5.7</v>
      </c>
      <c r="AR81" s="9">
        <v>5.9</v>
      </c>
      <c r="AS81" s="9">
        <v>6.6</v>
      </c>
      <c r="AT81" s="9">
        <v>6.2</v>
      </c>
      <c r="AU81" s="65">
        <v>6.4</v>
      </c>
      <c r="AV81" s="9">
        <v>6</v>
      </c>
      <c r="AW81" s="9">
        <v>6</v>
      </c>
      <c r="AX81" s="9">
        <v>6.7</v>
      </c>
      <c r="AY81" s="9">
        <v>6.3</v>
      </c>
      <c r="AZ81" s="65">
        <v>6.4</v>
      </c>
      <c r="BA81" s="9">
        <v>6.1</v>
      </c>
      <c r="BB81" s="9">
        <v>6.1</v>
      </c>
      <c r="BC81" s="9">
        <v>6.5</v>
      </c>
      <c r="BD81" s="9">
        <v>6.3</v>
      </c>
      <c r="BE81" s="65">
        <v>6.5</v>
      </c>
      <c r="BF81" s="9">
        <v>6.1</v>
      </c>
      <c r="BG81" s="9">
        <v>6</v>
      </c>
      <c r="BH81" s="9">
        <v>6.5</v>
      </c>
      <c r="BI81" s="9">
        <v>6.4</v>
      </c>
      <c r="BJ81" s="65">
        <v>6.7</v>
      </c>
      <c r="BK81" s="9">
        <v>6.3</v>
      </c>
      <c r="BL81" s="9">
        <v>6.1</v>
      </c>
      <c r="BM81" s="9">
        <v>6.6</v>
      </c>
      <c r="BN81" s="9">
        <v>6.5</v>
      </c>
      <c r="BO81" s="65">
        <v>6.8</v>
      </c>
      <c r="BP81" s="9">
        <v>6.41</v>
      </c>
      <c r="BQ81" s="9">
        <v>6.05</v>
      </c>
      <c r="BR81" s="9">
        <v>6.73</v>
      </c>
      <c r="BS81" s="9">
        <v>6.56</v>
      </c>
      <c r="BT81" s="65">
        <v>6.54</v>
      </c>
      <c r="BU81" s="9">
        <v>6</v>
      </c>
      <c r="BV81" s="9">
        <v>6.95</v>
      </c>
      <c r="BW81" s="9">
        <v>6.89</v>
      </c>
      <c r="BX81" s="9">
        <v>6.66</v>
      </c>
    </row>
    <row r="82" spans="1:76" x14ac:dyDescent="0.25">
      <c r="A82" s="11" t="s">
        <v>26</v>
      </c>
      <c r="B82" s="66">
        <v>6.46</v>
      </c>
      <c r="C82" s="12">
        <v>6.23</v>
      </c>
      <c r="D82" s="12">
        <v>6.42</v>
      </c>
      <c r="E82" s="12">
        <v>6.76</v>
      </c>
      <c r="F82" s="12">
        <v>6.53</v>
      </c>
      <c r="G82" s="66">
        <v>6.64</v>
      </c>
      <c r="H82" s="12">
        <v>6.41</v>
      </c>
      <c r="I82" s="12">
        <v>6.37</v>
      </c>
      <c r="J82" s="12">
        <v>6.75</v>
      </c>
      <c r="K82" s="12">
        <v>6.6</v>
      </c>
      <c r="L82" s="66">
        <v>7</v>
      </c>
      <c r="M82" s="12">
        <v>6.8</v>
      </c>
      <c r="N82" s="12">
        <v>6.15</v>
      </c>
      <c r="O82" s="12">
        <v>6.44</v>
      </c>
      <c r="P82" s="12">
        <v>6.66</v>
      </c>
      <c r="Q82" s="66">
        <v>7.08</v>
      </c>
      <c r="R82" s="12">
        <v>6.74</v>
      </c>
      <c r="S82" s="12">
        <v>6.54</v>
      </c>
      <c r="T82" s="12">
        <v>6.98</v>
      </c>
      <c r="U82" s="12">
        <v>6.9</v>
      </c>
      <c r="V82" s="66">
        <v>7.02</v>
      </c>
      <c r="W82" s="12">
        <v>6.76</v>
      </c>
      <c r="X82" s="12">
        <v>6.51</v>
      </c>
      <c r="Y82" s="12">
        <v>6.99</v>
      </c>
      <c r="Z82" s="12">
        <v>6.9</v>
      </c>
      <c r="AA82" s="66">
        <v>7.14</v>
      </c>
      <c r="AB82" s="12">
        <v>6.69</v>
      </c>
      <c r="AC82" s="12">
        <v>6.51</v>
      </c>
      <c r="AD82" s="12">
        <v>6.92</v>
      </c>
      <c r="AE82" s="12">
        <v>6.88</v>
      </c>
      <c r="AF82" s="66">
        <v>7.19</v>
      </c>
      <c r="AG82" s="12">
        <v>6.82</v>
      </c>
      <c r="AH82" s="12">
        <v>6.49</v>
      </c>
      <c r="AI82" s="12">
        <v>6.93</v>
      </c>
      <c r="AJ82" s="12">
        <v>6.92</v>
      </c>
      <c r="AK82" s="66">
        <v>7.3</v>
      </c>
      <c r="AL82" s="12">
        <v>6.8</v>
      </c>
      <c r="AM82" s="12">
        <v>6.5</v>
      </c>
      <c r="AN82" s="12">
        <v>6.9</v>
      </c>
      <c r="AO82" s="12">
        <v>6.9</v>
      </c>
      <c r="AP82" s="65">
        <v>7.3</v>
      </c>
      <c r="AQ82" s="9">
        <v>6.9</v>
      </c>
      <c r="AR82" s="9">
        <v>6.5</v>
      </c>
      <c r="AS82" s="9">
        <v>7</v>
      </c>
      <c r="AT82" s="9">
        <v>7</v>
      </c>
      <c r="AU82" s="65">
        <v>7.4</v>
      </c>
      <c r="AV82" s="9">
        <v>7.1</v>
      </c>
      <c r="AW82" s="9">
        <v>6.6</v>
      </c>
      <c r="AX82" s="9">
        <v>7</v>
      </c>
      <c r="AY82" s="9">
        <v>7.1</v>
      </c>
      <c r="AZ82" s="65">
        <v>7.2</v>
      </c>
      <c r="BA82" s="9">
        <v>7</v>
      </c>
      <c r="BB82" s="9">
        <v>6.5</v>
      </c>
      <c r="BC82" s="9">
        <v>6.9</v>
      </c>
      <c r="BD82" s="9">
        <v>7</v>
      </c>
      <c r="BE82" s="65">
        <v>7.2</v>
      </c>
      <c r="BF82" s="9">
        <v>6.9</v>
      </c>
      <c r="BG82" s="9">
        <v>6.4</v>
      </c>
      <c r="BH82" s="9">
        <v>6.9</v>
      </c>
      <c r="BI82" s="9">
        <v>6.9</v>
      </c>
      <c r="BJ82" s="65">
        <v>7.3</v>
      </c>
      <c r="BK82" s="9">
        <v>6.9</v>
      </c>
      <c r="BL82" s="9">
        <v>6.4</v>
      </c>
      <c r="BM82" s="9">
        <v>6.9</v>
      </c>
      <c r="BN82" s="9">
        <v>7</v>
      </c>
      <c r="BO82" s="65">
        <v>7.11</v>
      </c>
      <c r="BP82" s="9">
        <v>6.89</v>
      </c>
      <c r="BQ82" s="9">
        <v>6.31</v>
      </c>
      <c r="BR82" s="9">
        <v>6.87</v>
      </c>
      <c r="BS82" s="9">
        <v>6.86</v>
      </c>
      <c r="BT82" s="65">
        <v>6.81</v>
      </c>
      <c r="BU82" s="9">
        <v>6.19</v>
      </c>
      <c r="BV82" s="9">
        <v>7.19</v>
      </c>
      <c r="BW82" s="9">
        <v>6.92</v>
      </c>
      <c r="BX82" s="9">
        <v>6.85</v>
      </c>
    </row>
    <row r="83" spans="1:76" x14ac:dyDescent="0.25">
      <c r="A83" s="11" t="s">
        <v>69</v>
      </c>
      <c r="B83" s="66"/>
      <c r="C83" s="12"/>
      <c r="D83" s="12"/>
      <c r="E83" s="12"/>
      <c r="F83" s="12"/>
      <c r="G83" s="66"/>
      <c r="H83" s="12"/>
      <c r="I83" s="12"/>
      <c r="J83" s="12"/>
      <c r="K83" s="12"/>
      <c r="L83" s="66"/>
      <c r="M83" s="12"/>
      <c r="N83" s="12"/>
      <c r="O83" s="12"/>
      <c r="P83" s="12"/>
      <c r="Q83" s="66"/>
      <c r="R83" s="12"/>
      <c r="S83" s="12"/>
      <c r="T83" s="12"/>
      <c r="U83" s="12"/>
      <c r="V83" s="66"/>
      <c r="W83" s="12"/>
      <c r="X83" s="12"/>
      <c r="Y83" s="12"/>
      <c r="Z83" s="12"/>
      <c r="AA83" s="66">
        <v>6.52</v>
      </c>
      <c r="AB83" s="12">
        <v>6.05</v>
      </c>
      <c r="AC83" s="12">
        <v>6.37</v>
      </c>
      <c r="AD83" s="12">
        <v>6.74</v>
      </c>
      <c r="AE83" s="12">
        <v>6.48</v>
      </c>
      <c r="AF83" s="66">
        <v>6.53</v>
      </c>
      <c r="AG83" s="12">
        <v>6</v>
      </c>
      <c r="AH83" s="12">
        <v>6.29</v>
      </c>
      <c r="AI83" s="12">
        <v>6.73</v>
      </c>
      <c r="AJ83" s="12">
        <v>6.44</v>
      </c>
      <c r="AK83" s="66">
        <v>6.5</v>
      </c>
      <c r="AL83" s="12">
        <v>5.9</v>
      </c>
      <c r="AM83" s="12">
        <v>6.2</v>
      </c>
      <c r="AN83" s="12">
        <v>6.7</v>
      </c>
      <c r="AO83" s="12">
        <v>6.4</v>
      </c>
      <c r="AP83" s="65">
        <v>6.5</v>
      </c>
      <c r="AQ83" s="9">
        <v>5.9</v>
      </c>
      <c r="AR83" s="9">
        <v>6.2</v>
      </c>
      <c r="AS83" s="9">
        <v>6.7</v>
      </c>
      <c r="AT83" s="9">
        <v>6.4</v>
      </c>
      <c r="AU83" s="65">
        <v>6.7</v>
      </c>
      <c r="AV83" s="9">
        <v>6.3</v>
      </c>
      <c r="AW83" s="9">
        <v>6.4</v>
      </c>
      <c r="AX83" s="9">
        <v>6.9</v>
      </c>
      <c r="AY83" s="9">
        <v>6.6</v>
      </c>
      <c r="AZ83" s="65">
        <v>6.7</v>
      </c>
      <c r="BA83" s="9">
        <v>6.3</v>
      </c>
      <c r="BB83" s="9">
        <v>6.4</v>
      </c>
      <c r="BC83" s="9">
        <v>6.8</v>
      </c>
      <c r="BD83" s="9">
        <v>6.6</v>
      </c>
      <c r="BE83" s="65"/>
      <c r="BF83" s="9"/>
      <c r="BG83" s="9"/>
      <c r="BH83" s="9"/>
      <c r="BI83" s="9"/>
      <c r="BJ83" s="65"/>
      <c r="BK83" s="9"/>
      <c r="BL83" s="9"/>
      <c r="BM83" s="9"/>
      <c r="BN83" s="9"/>
      <c r="BO83" s="65"/>
      <c r="BP83" s="9"/>
      <c r="BQ83" s="9"/>
      <c r="BR83" s="9"/>
      <c r="BS83" s="9"/>
      <c r="BT83" s="65"/>
      <c r="BU83" s="9"/>
      <c r="BV83" s="9"/>
      <c r="BW83" s="9"/>
      <c r="BX83" s="9"/>
    </row>
    <row r="84" spans="1:76" x14ac:dyDescent="0.25">
      <c r="A84" s="11" t="s">
        <v>27</v>
      </c>
      <c r="B84" s="66"/>
      <c r="C84" s="12"/>
      <c r="D84" s="12"/>
      <c r="E84" s="12"/>
      <c r="F84" s="12"/>
      <c r="G84" s="66">
        <v>6.13</v>
      </c>
      <c r="H84" s="12">
        <v>6.37</v>
      </c>
      <c r="I84" s="12">
        <v>6.23</v>
      </c>
      <c r="J84" s="12">
        <v>6.7</v>
      </c>
      <c r="K84" s="12">
        <v>6.43</v>
      </c>
      <c r="L84" s="66"/>
      <c r="M84" s="12"/>
      <c r="N84" s="12"/>
      <c r="O84" s="12"/>
      <c r="P84" s="12"/>
      <c r="Q84" s="66"/>
      <c r="R84" s="12"/>
      <c r="S84" s="12"/>
      <c r="T84" s="12"/>
      <c r="U84" s="12"/>
      <c r="V84" s="66"/>
      <c r="W84" s="12"/>
      <c r="X84" s="12"/>
      <c r="Y84" s="12"/>
      <c r="Z84" s="12"/>
      <c r="AA84" s="66">
        <v>6.22</v>
      </c>
      <c r="AB84" s="12">
        <v>6.24</v>
      </c>
      <c r="AC84" s="12">
        <v>6.03</v>
      </c>
      <c r="AD84" s="12">
        <v>6.56</v>
      </c>
      <c r="AE84" s="12">
        <v>6.33</v>
      </c>
      <c r="AF84" s="66">
        <v>6.33</v>
      </c>
      <c r="AG84" s="12">
        <v>6.42</v>
      </c>
      <c r="AH84" s="12">
        <v>6.02</v>
      </c>
      <c r="AI84" s="12">
        <v>6.56</v>
      </c>
      <c r="AJ84" s="12">
        <v>6.39</v>
      </c>
      <c r="AK84" s="66">
        <v>6.3</v>
      </c>
      <c r="AL84" s="12">
        <v>6.4</v>
      </c>
      <c r="AM84" s="12">
        <v>6</v>
      </c>
      <c r="AN84" s="12">
        <v>6.6</v>
      </c>
      <c r="AO84" s="12">
        <v>6.4</v>
      </c>
      <c r="AP84" s="65">
        <v>6.3</v>
      </c>
      <c r="AQ84" s="9">
        <v>6.3</v>
      </c>
      <c r="AR84" s="9">
        <v>6</v>
      </c>
      <c r="AS84" s="9">
        <v>6.6</v>
      </c>
      <c r="AT84" s="9">
        <v>6.3</v>
      </c>
      <c r="AU84" s="65">
        <v>6.4</v>
      </c>
      <c r="AV84" s="9">
        <v>6.4</v>
      </c>
      <c r="AW84" s="9">
        <v>6</v>
      </c>
      <c r="AX84" s="9">
        <v>6.6</v>
      </c>
      <c r="AY84" s="9">
        <v>6.4</v>
      </c>
      <c r="AZ84" s="65">
        <v>6</v>
      </c>
      <c r="BA84" s="9">
        <v>6</v>
      </c>
      <c r="BB84" s="9">
        <v>5.8</v>
      </c>
      <c r="BC84" s="9">
        <v>6.3</v>
      </c>
      <c r="BD84" s="9">
        <v>6.1</v>
      </c>
      <c r="BE84" s="65">
        <v>6.1</v>
      </c>
      <c r="BF84" s="9">
        <v>6</v>
      </c>
      <c r="BG84" s="9">
        <v>5.8</v>
      </c>
      <c r="BH84" s="9">
        <v>6.2</v>
      </c>
      <c r="BI84" s="9">
        <v>6.1</v>
      </c>
      <c r="BJ84" s="65">
        <v>6.1</v>
      </c>
      <c r="BK84" s="9">
        <v>6.2</v>
      </c>
      <c r="BL84" s="9">
        <v>5.7</v>
      </c>
      <c r="BM84" s="9">
        <v>6.3</v>
      </c>
      <c r="BN84" s="9">
        <v>6.1</v>
      </c>
      <c r="BO84" s="65">
        <v>6.36</v>
      </c>
      <c r="BP84" s="9">
        <v>6.38</v>
      </c>
      <c r="BQ84" s="9">
        <v>5.91</v>
      </c>
      <c r="BR84" s="9">
        <v>6.63</v>
      </c>
      <c r="BS84" s="9">
        <v>6.38</v>
      </c>
      <c r="BT84" s="65">
        <v>6.42</v>
      </c>
      <c r="BU84" s="9">
        <v>5.89</v>
      </c>
      <c r="BV84" s="9">
        <v>6.43</v>
      </c>
      <c r="BW84" s="9">
        <v>6.57</v>
      </c>
      <c r="BX84" s="9">
        <v>6.39</v>
      </c>
    </row>
    <row r="85" spans="1:76" x14ac:dyDescent="0.25">
      <c r="A85" s="11" t="s">
        <v>160</v>
      </c>
      <c r="B85" s="66"/>
      <c r="C85" s="12"/>
      <c r="D85" s="12"/>
      <c r="E85" s="12"/>
      <c r="F85" s="12"/>
      <c r="G85" s="66"/>
      <c r="H85" s="12"/>
      <c r="I85" s="12"/>
      <c r="J85" s="12"/>
      <c r="K85" s="12"/>
      <c r="L85" s="66"/>
      <c r="M85" s="12"/>
      <c r="N85" s="12"/>
      <c r="O85" s="12"/>
      <c r="P85" s="12"/>
      <c r="Q85" s="66"/>
      <c r="R85" s="12"/>
      <c r="S85" s="12"/>
      <c r="T85" s="12"/>
      <c r="U85" s="12"/>
      <c r="V85" s="66"/>
      <c r="W85" s="12"/>
      <c r="X85" s="12"/>
      <c r="Y85" s="12"/>
      <c r="Z85" s="12"/>
      <c r="AA85" s="66"/>
      <c r="AB85" s="12"/>
      <c r="AC85" s="12"/>
      <c r="AD85" s="12"/>
      <c r="AE85" s="12"/>
      <c r="AF85" s="66"/>
      <c r="AG85" s="12"/>
      <c r="AH85" s="12"/>
      <c r="AI85" s="12"/>
      <c r="AJ85" s="12"/>
      <c r="AK85" s="66"/>
      <c r="AL85" s="12"/>
      <c r="AM85" s="12"/>
      <c r="AN85" s="12"/>
      <c r="AO85" s="12"/>
      <c r="AP85" s="65"/>
      <c r="AQ85" s="9"/>
      <c r="AR85" s="9"/>
      <c r="AS85" s="9"/>
      <c r="AT85" s="9"/>
      <c r="AU85" s="65"/>
      <c r="AV85" s="9"/>
      <c r="AW85" s="9"/>
      <c r="AX85" s="9"/>
      <c r="AY85" s="9"/>
      <c r="AZ85" s="65"/>
      <c r="BA85" s="9"/>
      <c r="BB85" s="9"/>
      <c r="BC85" s="9"/>
      <c r="BD85" s="9"/>
      <c r="BE85" s="65"/>
      <c r="BF85" s="9"/>
      <c r="BG85" s="9"/>
      <c r="BH85" s="9"/>
      <c r="BI85" s="9"/>
      <c r="BJ85" s="65"/>
      <c r="BK85" s="9"/>
      <c r="BL85" s="9"/>
      <c r="BM85" s="9"/>
      <c r="BN85" s="9"/>
      <c r="BO85" s="65"/>
      <c r="BP85" s="9"/>
      <c r="BQ85" s="9"/>
      <c r="BR85" s="9"/>
      <c r="BS85" s="9"/>
      <c r="BT85" s="65">
        <v>5.96</v>
      </c>
      <c r="BU85" s="9">
        <v>5.67</v>
      </c>
      <c r="BV85" s="9">
        <v>6.15</v>
      </c>
      <c r="BW85" s="9">
        <v>6.49</v>
      </c>
      <c r="BX85" s="9">
        <v>6.13</v>
      </c>
    </row>
    <row r="86" spans="1:76" x14ac:dyDescent="0.25">
      <c r="A86" s="11" t="s">
        <v>28</v>
      </c>
      <c r="B86" s="66"/>
      <c r="C86" s="12"/>
      <c r="D86" s="12"/>
      <c r="E86" s="12"/>
      <c r="F86" s="12"/>
      <c r="G86" s="66"/>
      <c r="H86" s="12"/>
      <c r="I86" s="12"/>
      <c r="J86" s="12"/>
      <c r="K86" s="12"/>
      <c r="L86" s="66">
        <v>6.42</v>
      </c>
      <c r="M86" s="12">
        <v>5.9</v>
      </c>
      <c r="N86" s="12">
        <v>5.68</v>
      </c>
      <c r="O86" s="12">
        <v>5.9</v>
      </c>
      <c r="P86" s="12">
        <v>6.03</v>
      </c>
      <c r="Q86" s="66"/>
      <c r="R86" s="12"/>
      <c r="S86" s="12"/>
      <c r="T86" s="12"/>
      <c r="U86" s="12"/>
      <c r="V86" s="66"/>
      <c r="W86" s="12"/>
      <c r="X86" s="12"/>
      <c r="Y86" s="12"/>
      <c r="Z86" s="12"/>
      <c r="AA86" s="66">
        <v>6.33</v>
      </c>
      <c r="AB86" s="12">
        <v>5.65</v>
      </c>
      <c r="AC86" s="12">
        <v>5.9</v>
      </c>
      <c r="AD86" s="12">
        <v>6.21</v>
      </c>
      <c r="AE86" s="12">
        <v>6.08</v>
      </c>
      <c r="AF86" s="66">
        <v>6.21</v>
      </c>
      <c r="AG86" s="12">
        <v>5.54</v>
      </c>
      <c r="AH86" s="12">
        <v>5.8</v>
      </c>
      <c r="AI86" s="12">
        <v>6.06</v>
      </c>
      <c r="AJ86" s="12">
        <v>5.97</v>
      </c>
      <c r="AK86" s="66">
        <v>6.2</v>
      </c>
      <c r="AL86" s="12">
        <v>5.6</v>
      </c>
      <c r="AM86" s="12">
        <v>5.8</v>
      </c>
      <c r="AN86" s="12">
        <v>6.1</v>
      </c>
      <c r="AO86" s="12">
        <v>6</v>
      </c>
      <c r="AP86" s="65">
        <v>6.3</v>
      </c>
      <c r="AQ86" s="9">
        <v>5.6</v>
      </c>
      <c r="AR86" s="9">
        <v>5.9</v>
      </c>
      <c r="AS86" s="9">
        <v>6.2</v>
      </c>
      <c r="AT86" s="9">
        <v>6.1</v>
      </c>
      <c r="AU86" s="65">
        <v>6.3</v>
      </c>
      <c r="AV86" s="9">
        <v>5.7</v>
      </c>
      <c r="AW86" s="9">
        <v>5.9</v>
      </c>
      <c r="AX86" s="9">
        <v>6.2</v>
      </c>
      <c r="AY86" s="9">
        <v>6.1</v>
      </c>
      <c r="AZ86" s="65">
        <v>6.2</v>
      </c>
      <c r="BA86" s="9">
        <v>5.6</v>
      </c>
      <c r="BB86" s="9">
        <v>5.8</v>
      </c>
      <c r="BC86" s="9">
        <v>6.2</v>
      </c>
      <c r="BD86" s="9">
        <v>6</v>
      </c>
      <c r="BE86" s="65">
        <v>6.2</v>
      </c>
      <c r="BF86" s="9">
        <v>5.6</v>
      </c>
      <c r="BG86" s="9">
        <v>5.8</v>
      </c>
      <c r="BH86" s="9">
        <v>6.1</v>
      </c>
      <c r="BI86" s="9">
        <v>6</v>
      </c>
      <c r="BJ86" s="65">
        <v>6.1</v>
      </c>
      <c r="BK86" s="9">
        <v>5.5</v>
      </c>
      <c r="BL86" s="9">
        <v>5.8</v>
      </c>
      <c r="BM86" s="9">
        <v>6.1</v>
      </c>
      <c r="BN86" s="9">
        <v>6</v>
      </c>
      <c r="BO86" s="65">
        <v>6.32</v>
      </c>
      <c r="BP86" s="9">
        <v>5.67</v>
      </c>
      <c r="BQ86" s="9">
        <v>5.79</v>
      </c>
      <c r="BR86" s="9">
        <v>6.23</v>
      </c>
      <c r="BS86" s="9">
        <v>6.07</v>
      </c>
      <c r="BT86" s="65">
        <v>5.95</v>
      </c>
      <c r="BU86" s="9">
        <v>5.89</v>
      </c>
      <c r="BV86" s="9">
        <v>6.52</v>
      </c>
      <c r="BW86" s="9">
        <v>6.35</v>
      </c>
      <c r="BX86" s="9">
        <v>6.25</v>
      </c>
    </row>
    <row r="87" spans="1:76" x14ac:dyDescent="0.25">
      <c r="A87" s="11" t="s">
        <v>29</v>
      </c>
      <c r="B87" s="66"/>
      <c r="C87" s="12"/>
      <c r="D87" s="12"/>
      <c r="E87" s="12"/>
      <c r="F87" s="12"/>
      <c r="G87" s="66"/>
      <c r="H87" s="12"/>
      <c r="I87" s="12"/>
      <c r="J87" s="12"/>
      <c r="K87" s="12"/>
      <c r="L87" s="66">
        <v>6.02</v>
      </c>
      <c r="M87" s="12">
        <v>6.12</v>
      </c>
      <c r="N87" s="12">
        <v>6.3</v>
      </c>
      <c r="O87" s="12">
        <v>7.05</v>
      </c>
      <c r="P87" s="12">
        <v>6.43</v>
      </c>
      <c r="Q87" s="66"/>
      <c r="R87" s="12"/>
      <c r="S87" s="12"/>
      <c r="T87" s="12"/>
      <c r="U87" s="12"/>
      <c r="V87" s="66"/>
      <c r="W87" s="12"/>
      <c r="X87" s="12"/>
      <c r="Y87" s="12"/>
      <c r="Z87" s="12"/>
      <c r="AA87" s="66">
        <v>5.75</v>
      </c>
      <c r="AB87" s="12">
        <v>5.79</v>
      </c>
      <c r="AC87" s="12">
        <v>6.35</v>
      </c>
      <c r="AD87" s="12">
        <v>7.07</v>
      </c>
      <c r="AE87" s="12">
        <v>6.3</v>
      </c>
      <c r="AF87" s="66">
        <v>5.84</v>
      </c>
      <c r="AG87" s="12">
        <v>5.88</v>
      </c>
      <c r="AH87" s="12">
        <v>6.44</v>
      </c>
      <c r="AI87" s="12">
        <v>7.1</v>
      </c>
      <c r="AJ87" s="12">
        <v>6.38</v>
      </c>
      <c r="AK87" s="66">
        <v>5.9</v>
      </c>
      <c r="AL87" s="12">
        <v>5.9</v>
      </c>
      <c r="AM87" s="12">
        <v>6.6</v>
      </c>
      <c r="AN87" s="12">
        <v>7.1</v>
      </c>
      <c r="AO87" s="12">
        <v>6.4</v>
      </c>
      <c r="AP87" s="65">
        <v>5.9</v>
      </c>
      <c r="AQ87" s="9">
        <v>5.9</v>
      </c>
      <c r="AR87" s="9">
        <v>6.6</v>
      </c>
      <c r="AS87" s="9">
        <v>7.1</v>
      </c>
      <c r="AT87" s="9">
        <v>6.4</v>
      </c>
      <c r="AU87" s="65">
        <v>5.7</v>
      </c>
      <c r="AV87" s="9">
        <v>5.6</v>
      </c>
      <c r="AW87" s="9">
        <v>6.3</v>
      </c>
      <c r="AX87" s="9">
        <v>7</v>
      </c>
      <c r="AY87" s="9">
        <v>6.2</v>
      </c>
      <c r="AZ87" s="65">
        <v>5.9</v>
      </c>
      <c r="BA87" s="9">
        <v>5.8</v>
      </c>
      <c r="BB87" s="9">
        <v>6.5</v>
      </c>
      <c r="BC87" s="9">
        <v>6.9</v>
      </c>
      <c r="BD87" s="9">
        <v>6.3</v>
      </c>
      <c r="BE87" s="65">
        <v>6.2</v>
      </c>
      <c r="BF87" s="9">
        <v>6</v>
      </c>
      <c r="BG87" s="9">
        <v>6.3</v>
      </c>
      <c r="BH87" s="9">
        <v>6.9</v>
      </c>
      <c r="BI87" s="9">
        <v>6.4</v>
      </c>
      <c r="BJ87" s="65">
        <v>6.3</v>
      </c>
      <c r="BK87" s="9">
        <v>6.1</v>
      </c>
      <c r="BL87" s="9">
        <v>6.3</v>
      </c>
      <c r="BM87" s="9">
        <v>6.9</v>
      </c>
      <c r="BN87" s="9">
        <v>6.5</v>
      </c>
      <c r="BO87" s="65">
        <v>6.77</v>
      </c>
      <c r="BP87" s="9">
        <v>6.38</v>
      </c>
      <c r="BQ87" s="9">
        <v>6.8</v>
      </c>
      <c r="BR87" s="9">
        <v>7.22</v>
      </c>
      <c r="BS87" s="9">
        <v>6.85</v>
      </c>
      <c r="BT87" s="65">
        <v>6.58</v>
      </c>
      <c r="BU87" s="9">
        <v>6.37</v>
      </c>
      <c r="BV87" s="9">
        <v>6.93</v>
      </c>
      <c r="BW87" s="9">
        <v>7.32</v>
      </c>
      <c r="BX87" s="9">
        <v>6.86</v>
      </c>
    </row>
    <row r="88" spans="1:76" x14ac:dyDescent="0.25">
      <c r="A88" s="11" t="s">
        <v>31</v>
      </c>
      <c r="B88" s="66">
        <v>5.72</v>
      </c>
      <c r="C88" s="12">
        <v>5.43</v>
      </c>
      <c r="D88" s="12">
        <v>5.94</v>
      </c>
      <c r="E88" s="12">
        <v>6.14</v>
      </c>
      <c r="F88" s="12">
        <v>5.87</v>
      </c>
      <c r="G88" s="66">
        <v>5.67</v>
      </c>
      <c r="H88" s="12">
        <v>5.31</v>
      </c>
      <c r="I88" s="12">
        <v>5.84</v>
      </c>
      <c r="J88" s="12">
        <v>6.04</v>
      </c>
      <c r="K88" s="12">
        <v>5.78</v>
      </c>
      <c r="L88" s="66">
        <v>5.98</v>
      </c>
      <c r="M88" s="12">
        <v>5.71</v>
      </c>
      <c r="N88" s="12">
        <v>5.66</v>
      </c>
      <c r="O88" s="12">
        <v>6.06</v>
      </c>
      <c r="P88" s="12">
        <v>5.92</v>
      </c>
      <c r="Q88" s="66">
        <v>5.83</v>
      </c>
      <c r="R88" s="12">
        <v>5.38</v>
      </c>
      <c r="S88" s="12">
        <v>5.79</v>
      </c>
      <c r="T88" s="12">
        <v>6.26</v>
      </c>
      <c r="U88" s="12">
        <v>5.88</v>
      </c>
      <c r="V88" s="66">
        <v>5.96</v>
      </c>
      <c r="W88" s="12">
        <v>5.49</v>
      </c>
      <c r="X88" s="12">
        <v>5.87</v>
      </c>
      <c r="Y88" s="12">
        <v>6.35</v>
      </c>
      <c r="Z88" s="12">
        <v>6</v>
      </c>
      <c r="AA88" s="66">
        <v>5.94</v>
      </c>
      <c r="AB88" s="12">
        <v>5.43</v>
      </c>
      <c r="AC88" s="12">
        <v>5.85</v>
      </c>
      <c r="AD88" s="12">
        <v>6.31</v>
      </c>
      <c r="AE88" s="12">
        <v>5.95</v>
      </c>
      <c r="AF88" s="66">
        <v>6.15</v>
      </c>
      <c r="AG88" s="12">
        <v>5.61</v>
      </c>
      <c r="AH88" s="12">
        <v>5.97</v>
      </c>
      <c r="AI88" s="12">
        <v>6.45</v>
      </c>
      <c r="AJ88" s="12">
        <v>6.11</v>
      </c>
      <c r="AK88" s="66">
        <v>6.2</v>
      </c>
      <c r="AL88" s="12">
        <v>5.7</v>
      </c>
      <c r="AM88" s="12">
        <v>6.1</v>
      </c>
      <c r="AN88" s="12">
        <v>6.5</v>
      </c>
      <c r="AO88" s="12">
        <v>6.2</v>
      </c>
      <c r="AP88" s="65">
        <v>6.2</v>
      </c>
      <c r="AQ88" s="9">
        <v>5.5</v>
      </c>
      <c r="AR88" s="9">
        <v>6</v>
      </c>
      <c r="AS88" s="9">
        <v>6.4</v>
      </c>
      <c r="AT88" s="9">
        <v>6.1</v>
      </c>
      <c r="AU88" s="65">
        <v>6.2</v>
      </c>
      <c r="AV88" s="9">
        <v>5.7</v>
      </c>
      <c r="AW88" s="9">
        <v>6.1</v>
      </c>
      <c r="AX88" s="9">
        <v>6.5</v>
      </c>
      <c r="AY88" s="9">
        <v>6.2</v>
      </c>
      <c r="AZ88" s="65">
        <v>6.3</v>
      </c>
      <c r="BA88" s="9">
        <v>5.8</v>
      </c>
      <c r="BB88" s="9">
        <v>6.1</v>
      </c>
      <c r="BC88" s="9">
        <v>6.5</v>
      </c>
      <c r="BD88" s="9">
        <v>6.2</v>
      </c>
      <c r="BE88" s="65">
        <v>6.3</v>
      </c>
      <c r="BF88" s="9">
        <v>5.9</v>
      </c>
      <c r="BG88" s="9">
        <v>6.2</v>
      </c>
      <c r="BH88" s="9">
        <v>6.6</v>
      </c>
      <c r="BI88" s="9">
        <v>6.3</v>
      </c>
      <c r="BJ88" s="65">
        <v>6.4</v>
      </c>
      <c r="BK88" s="9">
        <v>6</v>
      </c>
      <c r="BL88" s="9">
        <v>6.2</v>
      </c>
      <c r="BM88" s="9">
        <v>6.6</v>
      </c>
      <c r="BN88" s="9">
        <v>6.4</v>
      </c>
      <c r="BO88" s="65">
        <v>6.75</v>
      </c>
      <c r="BP88" s="9">
        <v>6.28</v>
      </c>
      <c r="BQ88" s="9">
        <v>6.21</v>
      </c>
      <c r="BR88" s="9">
        <v>6.75</v>
      </c>
      <c r="BS88" s="9">
        <v>6.56</v>
      </c>
      <c r="BT88" s="65">
        <v>6.44</v>
      </c>
      <c r="BU88" s="9">
        <v>6.06</v>
      </c>
      <c r="BV88" s="9">
        <v>6.91</v>
      </c>
      <c r="BW88" s="9">
        <v>6.83</v>
      </c>
      <c r="BX88" s="9">
        <v>6.62</v>
      </c>
    </row>
    <row r="89" spans="1:76" x14ac:dyDescent="0.25">
      <c r="A89" s="11" t="s">
        <v>70</v>
      </c>
      <c r="B89" s="66"/>
      <c r="C89" s="12"/>
      <c r="D89" s="12"/>
      <c r="E89" s="12"/>
      <c r="F89" s="12"/>
      <c r="G89" s="66"/>
      <c r="H89" s="12"/>
      <c r="I89" s="12"/>
      <c r="J89" s="12"/>
      <c r="K89" s="12"/>
      <c r="L89" s="66"/>
      <c r="M89" s="12"/>
      <c r="N89" s="12"/>
      <c r="O89" s="12"/>
      <c r="P89" s="12"/>
      <c r="Q89" s="66"/>
      <c r="R89" s="12"/>
      <c r="S89" s="12"/>
      <c r="T89" s="12"/>
      <c r="U89" s="12"/>
      <c r="V89" s="66"/>
      <c r="W89" s="12"/>
      <c r="X89" s="12"/>
      <c r="Y89" s="12"/>
      <c r="Z89" s="12"/>
      <c r="AA89" s="65"/>
      <c r="AB89" s="9"/>
      <c r="AC89" s="9"/>
      <c r="AD89" s="9"/>
      <c r="AE89" s="9"/>
      <c r="AF89" s="66">
        <v>5.68</v>
      </c>
      <c r="AG89" s="12">
        <v>5.27</v>
      </c>
      <c r="AH89" s="12">
        <v>5.5</v>
      </c>
      <c r="AI89" s="12">
        <v>6.18</v>
      </c>
      <c r="AJ89" s="12">
        <v>5.72</v>
      </c>
      <c r="AK89" s="66">
        <v>5.8</v>
      </c>
      <c r="AL89" s="12">
        <v>5.4</v>
      </c>
      <c r="AM89" s="12">
        <v>5.6</v>
      </c>
      <c r="AN89" s="12">
        <v>6.3</v>
      </c>
      <c r="AO89" s="12">
        <v>5.9</v>
      </c>
      <c r="AP89" s="65"/>
      <c r="AQ89" s="9"/>
      <c r="AR89" s="9"/>
      <c r="AS89" s="9"/>
      <c r="AT89" s="9"/>
      <c r="AU89" s="65"/>
      <c r="AV89" s="9"/>
      <c r="AW89" s="9"/>
      <c r="AX89" s="9"/>
      <c r="AY89" s="9"/>
      <c r="AZ89" s="65"/>
      <c r="BA89" s="9"/>
      <c r="BB89" s="9"/>
      <c r="BC89" s="9"/>
      <c r="BD89" s="9"/>
      <c r="BE89" s="65"/>
      <c r="BF89" s="9"/>
      <c r="BG89" s="9"/>
      <c r="BH89" s="9"/>
      <c r="BI89" s="9"/>
      <c r="BJ89" s="65"/>
      <c r="BK89" s="9"/>
      <c r="BL89" s="9"/>
      <c r="BM89" s="9"/>
      <c r="BN89" s="9"/>
      <c r="BO89" s="65"/>
      <c r="BP89" s="9"/>
      <c r="BQ89" s="9"/>
      <c r="BR89" s="9"/>
      <c r="BS89" s="9"/>
      <c r="BT89" s="65"/>
      <c r="BU89" s="9"/>
      <c r="BV89" s="9"/>
      <c r="BW89" s="9"/>
      <c r="BX89" s="9"/>
    </row>
    <row r="90" spans="1:76" x14ac:dyDescent="0.25">
      <c r="A90" s="11" t="s">
        <v>32</v>
      </c>
      <c r="B90" s="66">
        <v>6.01</v>
      </c>
      <c r="C90" s="12">
        <v>5.78</v>
      </c>
      <c r="D90" s="12">
        <v>6.14</v>
      </c>
      <c r="E90" s="12">
        <v>6.31</v>
      </c>
      <c r="F90" s="12">
        <v>6.13</v>
      </c>
      <c r="G90" s="66">
        <v>6.12</v>
      </c>
      <c r="H90" s="12">
        <v>5.77</v>
      </c>
      <c r="I90" s="12">
        <v>6.27</v>
      </c>
      <c r="J90" s="12">
        <v>6.43</v>
      </c>
      <c r="K90" s="12">
        <v>6.21</v>
      </c>
      <c r="L90" s="66">
        <v>6.69</v>
      </c>
      <c r="M90" s="12">
        <v>6.24</v>
      </c>
      <c r="N90" s="12">
        <v>6.23</v>
      </c>
      <c r="O90" s="12">
        <v>6.78</v>
      </c>
      <c r="P90" s="12">
        <v>6.55</v>
      </c>
      <c r="Q90" s="66">
        <v>6.27</v>
      </c>
      <c r="R90" s="12">
        <v>5.69</v>
      </c>
      <c r="S90" s="12">
        <v>6.08</v>
      </c>
      <c r="T90" s="12">
        <v>6.43</v>
      </c>
      <c r="U90" s="12">
        <v>6.18</v>
      </c>
      <c r="V90" s="66">
        <v>5.99</v>
      </c>
      <c r="W90" s="12">
        <v>5.51</v>
      </c>
      <c r="X90" s="12">
        <v>5.91</v>
      </c>
      <c r="Y90" s="12">
        <v>6.24</v>
      </c>
      <c r="Z90" s="12">
        <v>6.05</v>
      </c>
      <c r="AA90" s="66">
        <v>5.75</v>
      </c>
      <c r="AB90" s="12">
        <v>5.19</v>
      </c>
      <c r="AC90" s="12">
        <v>5.66</v>
      </c>
      <c r="AD90" s="12">
        <v>5.91</v>
      </c>
      <c r="AE90" s="12">
        <v>5.69</v>
      </c>
      <c r="AF90" s="66">
        <v>6.12</v>
      </c>
      <c r="AG90" s="12">
        <v>5.58</v>
      </c>
      <c r="AH90" s="12">
        <v>5.92</v>
      </c>
      <c r="AI90" s="12">
        <v>6.27</v>
      </c>
      <c r="AJ90" s="12">
        <v>6.03</v>
      </c>
      <c r="AK90" s="66">
        <v>6.3</v>
      </c>
      <c r="AL90" s="12">
        <v>5.7</v>
      </c>
      <c r="AM90" s="12">
        <v>6</v>
      </c>
      <c r="AN90" s="12">
        <v>6.4</v>
      </c>
      <c r="AO90" s="12">
        <v>6.1</v>
      </c>
      <c r="AP90" s="65">
        <v>6.2</v>
      </c>
      <c r="AQ90" s="9">
        <v>5.7</v>
      </c>
      <c r="AR90" s="9">
        <v>5.9</v>
      </c>
      <c r="AS90" s="9">
        <v>6.3</v>
      </c>
      <c r="AT90" s="9">
        <v>6.1</v>
      </c>
      <c r="AU90" s="65">
        <v>6.2</v>
      </c>
      <c r="AV90" s="9">
        <v>5.7</v>
      </c>
      <c r="AW90" s="9">
        <v>6</v>
      </c>
      <c r="AX90" s="9">
        <v>6.3</v>
      </c>
      <c r="AY90" s="9">
        <v>6.1</v>
      </c>
      <c r="AZ90" s="65">
        <v>6.2</v>
      </c>
      <c r="BA90" s="9">
        <v>5.7</v>
      </c>
      <c r="BB90" s="9">
        <v>5.9</v>
      </c>
      <c r="BC90" s="9">
        <v>6.3</v>
      </c>
      <c r="BD90" s="9">
        <v>6.1</v>
      </c>
      <c r="BE90" s="65">
        <v>6.4</v>
      </c>
      <c r="BF90" s="9">
        <v>6</v>
      </c>
      <c r="BG90" s="9">
        <v>6</v>
      </c>
      <c r="BH90" s="9">
        <v>6.4</v>
      </c>
      <c r="BI90" s="9">
        <v>6.2</v>
      </c>
      <c r="BJ90" s="65">
        <v>6.4</v>
      </c>
      <c r="BK90" s="9">
        <v>5.9</v>
      </c>
      <c r="BL90" s="9">
        <v>6</v>
      </c>
      <c r="BM90" s="9">
        <v>6.4</v>
      </c>
      <c r="BN90" s="9">
        <v>6.2</v>
      </c>
      <c r="BO90" s="65">
        <v>6.46</v>
      </c>
      <c r="BP90" s="9">
        <v>5.99</v>
      </c>
      <c r="BQ90" s="9">
        <v>5.98</v>
      </c>
      <c r="BR90" s="9">
        <v>6.46</v>
      </c>
      <c r="BS90" s="9">
        <v>6.29</v>
      </c>
      <c r="BT90" s="65">
        <v>5.87</v>
      </c>
      <c r="BU90" s="9">
        <v>5.86</v>
      </c>
      <c r="BV90" s="9">
        <v>6.48</v>
      </c>
      <c r="BW90" s="9">
        <v>6.43</v>
      </c>
      <c r="BX90" s="9">
        <v>6.22</v>
      </c>
    </row>
    <row r="91" spans="1:76" x14ac:dyDescent="0.25">
      <c r="A91" s="11" t="s">
        <v>63</v>
      </c>
      <c r="B91" s="66"/>
      <c r="C91" s="12"/>
      <c r="D91" s="12"/>
      <c r="E91" s="12"/>
      <c r="F91" s="12"/>
      <c r="G91" s="66"/>
      <c r="H91" s="12"/>
      <c r="I91" s="12"/>
      <c r="J91" s="12"/>
      <c r="K91" s="12"/>
      <c r="L91" s="66"/>
      <c r="M91" s="12"/>
      <c r="N91" s="12"/>
      <c r="O91" s="12"/>
      <c r="P91" s="12"/>
      <c r="Q91" s="66"/>
      <c r="R91" s="12"/>
      <c r="S91" s="12"/>
      <c r="T91" s="12"/>
      <c r="U91" s="12"/>
      <c r="V91" s="66"/>
      <c r="W91" s="12"/>
      <c r="X91" s="12"/>
      <c r="Y91" s="12"/>
      <c r="Z91" s="12"/>
      <c r="AA91" s="66">
        <v>6.28</v>
      </c>
      <c r="AB91" s="12">
        <v>6.04</v>
      </c>
      <c r="AC91" s="12">
        <v>5.94</v>
      </c>
      <c r="AD91" s="12">
        <v>6.65</v>
      </c>
      <c r="AE91" s="12">
        <v>6.29</v>
      </c>
      <c r="AF91" s="66"/>
      <c r="AG91" s="12"/>
      <c r="AH91" s="12"/>
      <c r="AI91" s="12"/>
      <c r="AJ91" s="12"/>
      <c r="AK91" s="66"/>
      <c r="AL91" s="12"/>
      <c r="AM91" s="12"/>
      <c r="AN91" s="12"/>
      <c r="AO91" s="12"/>
      <c r="AP91" s="65"/>
      <c r="AQ91" s="9"/>
      <c r="AR91" s="9"/>
      <c r="AS91" s="9"/>
      <c r="AT91" s="9"/>
      <c r="AU91" s="65"/>
      <c r="AV91" s="9"/>
      <c r="AW91" s="9"/>
      <c r="AX91" s="9"/>
      <c r="AY91" s="9"/>
      <c r="AZ91" s="65">
        <v>6.4</v>
      </c>
      <c r="BA91" s="9">
        <v>6.1</v>
      </c>
      <c r="BB91" s="9">
        <v>5.9</v>
      </c>
      <c r="BC91" s="9">
        <v>6.5</v>
      </c>
      <c r="BD91" s="9">
        <v>6.3</v>
      </c>
      <c r="BE91" s="65">
        <v>6.7</v>
      </c>
      <c r="BF91" s="9">
        <v>6.4</v>
      </c>
      <c r="BG91" s="9">
        <v>6</v>
      </c>
      <c r="BH91" s="9">
        <v>6.7</v>
      </c>
      <c r="BI91" s="9">
        <v>6.5</v>
      </c>
      <c r="BJ91" s="65">
        <v>6.8</v>
      </c>
      <c r="BK91" s="9">
        <v>6.6</v>
      </c>
      <c r="BL91" s="9">
        <v>6.1</v>
      </c>
      <c r="BM91" s="9">
        <v>6.8</v>
      </c>
      <c r="BN91" s="9">
        <v>6.6</v>
      </c>
      <c r="BO91" s="65">
        <v>6.83</v>
      </c>
      <c r="BP91" s="9">
        <v>6.64</v>
      </c>
      <c r="BQ91" s="9">
        <v>6.13</v>
      </c>
      <c r="BR91" s="9">
        <v>6.82</v>
      </c>
      <c r="BS91" s="9">
        <v>6.67</v>
      </c>
      <c r="BT91" s="65"/>
      <c r="BU91" s="9"/>
      <c r="BV91" s="9"/>
      <c r="BW91" s="9"/>
      <c r="BX91" s="9"/>
    </row>
    <row r="92" spans="1:76" x14ac:dyDescent="0.25">
      <c r="A92" s="11" t="s">
        <v>64</v>
      </c>
      <c r="B92" s="66">
        <v>5.69</v>
      </c>
      <c r="C92" s="12">
        <v>5.99</v>
      </c>
      <c r="D92" s="12">
        <v>5.93</v>
      </c>
      <c r="E92" s="12">
        <v>6.16</v>
      </c>
      <c r="F92" s="12">
        <v>6.01</v>
      </c>
      <c r="G92" s="66">
        <v>5.59</v>
      </c>
      <c r="H92" s="12">
        <v>5.76</v>
      </c>
      <c r="I92" s="12">
        <v>5.86</v>
      </c>
      <c r="J92" s="12">
        <v>6.17</v>
      </c>
      <c r="K92" s="12">
        <v>5.93</v>
      </c>
      <c r="L92" s="66"/>
      <c r="M92" s="12"/>
      <c r="N92" s="12"/>
      <c r="O92" s="12"/>
      <c r="P92" s="12"/>
      <c r="Q92" s="66"/>
      <c r="R92" s="12"/>
      <c r="S92" s="12"/>
      <c r="T92" s="12"/>
      <c r="U92" s="12"/>
      <c r="V92" s="66"/>
      <c r="W92" s="12"/>
      <c r="X92" s="12"/>
      <c r="Y92" s="12"/>
      <c r="Z92" s="12"/>
      <c r="AA92" s="66"/>
      <c r="AB92" s="12"/>
      <c r="AC92" s="12"/>
      <c r="AD92" s="12"/>
      <c r="AE92" s="12"/>
      <c r="AF92" s="66"/>
      <c r="AG92" s="12"/>
      <c r="AH92" s="12"/>
      <c r="AI92" s="12"/>
      <c r="AJ92" s="12"/>
      <c r="AK92" s="66">
        <v>6.4</v>
      </c>
      <c r="AL92" s="12">
        <v>6.3</v>
      </c>
      <c r="AM92" s="12">
        <v>6</v>
      </c>
      <c r="AN92" s="12">
        <v>6.3</v>
      </c>
      <c r="AO92" s="12">
        <v>6.3</v>
      </c>
      <c r="AP92" s="65">
        <v>6.5</v>
      </c>
      <c r="AQ92" s="9">
        <v>6.3</v>
      </c>
      <c r="AR92" s="9">
        <v>5.9</v>
      </c>
      <c r="AS92" s="9">
        <v>6.2</v>
      </c>
      <c r="AT92" s="9">
        <v>6.3</v>
      </c>
      <c r="AU92" s="65">
        <v>6.5</v>
      </c>
      <c r="AV92" s="9">
        <v>6.4</v>
      </c>
      <c r="AW92" s="9">
        <v>6</v>
      </c>
      <c r="AX92" s="9">
        <v>6.4</v>
      </c>
      <c r="AY92" s="9">
        <v>6.4</v>
      </c>
      <c r="AZ92" s="65"/>
      <c r="BA92" s="9"/>
      <c r="BB92" s="9"/>
      <c r="BC92" s="9"/>
      <c r="BD92" s="9"/>
      <c r="BE92" s="65"/>
      <c r="BF92" s="9"/>
      <c r="BG92" s="9"/>
      <c r="BH92" s="9"/>
      <c r="BI92" s="9"/>
      <c r="BJ92" s="65"/>
      <c r="BK92" s="9"/>
      <c r="BL92" s="9"/>
      <c r="BM92" s="9"/>
      <c r="BN92" s="9"/>
      <c r="BO92" s="65"/>
      <c r="BP92" s="9"/>
      <c r="BQ92" s="9"/>
      <c r="BR92" s="9"/>
      <c r="BS92" s="9"/>
      <c r="BT92" s="65"/>
      <c r="BU92" s="9"/>
      <c r="BV92" s="9"/>
      <c r="BW92" s="9"/>
      <c r="BX92" s="9"/>
    </row>
    <row r="93" spans="1:76" x14ac:dyDescent="0.25">
      <c r="A93" s="11" t="s">
        <v>34</v>
      </c>
      <c r="B93" s="66">
        <v>5.41</v>
      </c>
      <c r="C93" s="12">
        <v>5.72</v>
      </c>
      <c r="D93" s="12">
        <v>5.65</v>
      </c>
      <c r="E93" s="12">
        <v>5.91</v>
      </c>
      <c r="F93" s="12">
        <v>5.74</v>
      </c>
      <c r="G93" s="66">
        <v>5.56</v>
      </c>
      <c r="H93" s="12">
        <v>5.79</v>
      </c>
      <c r="I93" s="12">
        <v>5.72</v>
      </c>
      <c r="J93" s="12">
        <v>5.94</v>
      </c>
      <c r="K93" s="12">
        <v>5.83</v>
      </c>
      <c r="L93" s="66">
        <v>6.46</v>
      </c>
      <c r="M93" s="12">
        <v>6.41</v>
      </c>
      <c r="N93" s="12">
        <v>5.86</v>
      </c>
      <c r="O93" s="12">
        <v>6.72</v>
      </c>
      <c r="P93" s="12">
        <v>6.43</v>
      </c>
      <c r="Q93" s="66">
        <v>5.8</v>
      </c>
      <c r="R93" s="12">
        <v>5.93</v>
      </c>
      <c r="S93" s="12">
        <v>5.76</v>
      </c>
      <c r="T93" s="12">
        <v>6.13</v>
      </c>
      <c r="U93" s="12">
        <v>5.96</v>
      </c>
      <c r="V93" s="66">
        <v>5.97</v>
      </c>
      <c r="W93" s="12">
        <v>6.09</v>
      </c>
      <c r="X93" s="12">
        <v>5.86</v>
      </c>
      <c r="Y93" s="12">
        <v>6.29</v>
      </c>
      <c r="Z93" s="12">
        <v>6.11</v>
      </c>
      <c r="AA93" s="66">
        <v>6.27</v>
      </c>
      <c r="AB93" s="12">
        <v>6.2</v>
      </c>
      <c r="AC93" s="12">
        <v>5.93</v>
      </c>
      <c r="AD93" s="12">
        <v>6.33</v>
      </c>
      <c r="AE93" s="12">
        <v>6.25</v>
      </c>
      <c r="AF93" s="66">
        <v>6.3</v>
      </c>
      <c r="AG93" s="12">
        <v>6.25</v>
      </c>
      <c r="AH93" s="12">
        <v>5.92</v>
      </c>
      <c r="AI93" s="12">
        <v>6.32</v>
      </c>
      <c r="AJ93" s="12">
        <v>6.26</v>
      </c>
      <c r="AK93" s="66">
        <v>6.3</v>
      </c>
      <c r="AL93" s="12">
        <v>6.4</v>
      </c>
      <c r="AM93" s="12">
        <v>6</v>
      </c>
      <c r="AN93" s="12">
        <v>6.4</v>
      </c>
      <c r="AO93" s="12">
        <v>6.3</v>
      </c>
      <c r="AP93" s="65">
        <v>6.4</v>
      </c>
      <c r="AQ93" s="9">
        <v>6.3</v>
      </c>
      <c r="AR93" s="9">
        <v>6</v>
      </c>
      <c r="AS93" s="9">
        <v>6.4</v>
      </c>
      <c r="AT93" s="9">
        <v>6.3</v>
      </c>
      <c r="AU93" s="65">
        <v>6.5</v>
      </c>
      <c r="AV93" s="9">
        <v>6.4</v>
      </c>
      <c r="AW93" s="9">
        <v>6.1</v>
      </c>
      <c r="AX93" s="9">
        <v>6.4</v>
      </c>
      <c r="AY93" s="9">
        <v>6.4</v>
      </c>
      <c r="AZ93" s="65">
        <v>6.4</v>
      </c>
      <c r="BA93" s="9">
        <v>6.4</v>
      </c>
      <c r="BB93" s="9">
        <v>6</v>
      </c>
      <c r="BC93" s="9">
        <v>6.4</v>
      </c>
      <c r="BD93" s="9">
        <v>6.4</v>
      </c>
      <c r="BE93" s="65">
        <v>6.6</v>
      </c>
      <c r="BF93" s="9">
        <v>6.6</v>
      </c>
      <c r="BG93" s="9">
        <v>6.1</v>
      </c>
      <c r="BH93" s="9">
        <v>6.5</v>
      </c>
      <c r="BI93" s="9">
        <v>6.5</v>
      </c>
      <c r="BJ93" s="65">
        <v>6.8</v>
      </c>
      <c r="BK93" s="9">
        <v>6.9</v>
      </c>
      <c r="BL93" s="9">
        <v>6.2</v>
      </c>
      <c r="BM93" s="9">
        <v>6.6</v>
      </c>
      <c r="BN93" s="9">
        <v>6.7</v>
      </c>
      <c r="BO93" s="65">
        <v>6.9</v>
      </c>
      <c r="BP93" s="9">
        <v>6.88</v>
      </c>
      <c r="BQ93" s="9">
        <v>6.13</v>
      </c>
      <c r="BR93" s="9">
        <v>6.68</v>
      </c>
      <c r="BS93" s="9">
        <v>6.71</v>
      </c>
      <c r="BT93" s="65">
        <v>6.99</v>
      </c>
      <c r="BU93" s="9">
        <v>6.15</v>
      </c>
      <c r="BV93" s="9">
        <v>6.99</v>
      </c>
      <c r="BW93" s="9">
        <v>6.72</v>
      </c>
      <c r="BX93" s="9">
        <v>6.78</v>
      </c>
    </row>
    <row r="94" spans="1:76" x14ac:dyDescent="0.25">
      <c r="A94" s="11" t="s">
        <v>35</v>
      </c>
      <c r="B94" s="66"/>
      <c r="C94" s="12"/>
      <c r="D94" s="12"/>
      <c r="E94" s="12"/>
      <c r="F94" s="12"/>
      <c r="G94" s="66"/>
      <c r="H94" s="12"/>
      <c r="I94" s="12"/>
      <c r="J94" s="12"/>
      <c r="K94" s="12"/>
      <c r="L94" s="66"/>
      <c r="M94" s="12"/>
      <c r="N94" s="12"/>
      <c r="O94" s="12"/>
      <c r="P94" s="12"/>
      <c r="Q94" s="66"/>
      <c r="R94" s="12"/>
      <c r="S94" s="12"/>
      <c r="T94" s="12"/>
      <c r="U94" s="12"/>
      <c r="V94" s="66"/>
      <c r="W94" s="12"/>
      <c r="X94" s="12"/>
      <c r="Y94" s="12"/>
      <c r="Z94" s="12"/>
      <c r="AA94" s="66"/>
      <c r="AB94" s="12"/>
      <c r="AC94" s="12"/>
      <c r="AD94" s="12"/>
      <c r="AE94" s="12"/>
      <c r="AF94" s="66">
        <v>4.6500000000000004</v>
      </c>
      <c r="AG94" s="12">
        <v>4.21</v>
      </c>
      <c r="AH94" s="12">
        <v>4.53</v>
      </c>
      <c r="AI94" s="12">
        <v>5.2</v>
      </c>
      <c r="AJ94" s="12">
        <v>4.71</v>
      </c>
      <c r="AK94" s="66">
        <v>4.7</v>
      </c>
      <c r="AL94" s="12">
        <v>4</v>
      </c>
      <c r="AM94" s="12">
        <v>4.5</v>
      </c>
      <c r="AN94" s="12">
        <v>5</v>
      </c>
      <c r="AO94" s="12">
        <v>4.5999999999999996</v>
      </c>
      <c r="AP94" s="65">
        <v>4.5999999999999996</v>
      </c>
      <c r="AQ94" s="9">
        <v>3.8</v>
      </c>
      <c r="AR94" s="9">
        <v>4.4000000000000004</v>
      </c>
      <c r="AS94" s="9">
        <v>5</v>
      </c>
      <c r="AT94" s="9">
        <v>4.5</v>
      </c>
      <c r="AU94" s="65">
        <v>4.5</v>
      </c>
      <c r="AV94" s="9">
        <v>3.7</v>
      </c>
      <c r="AW94" s="9">
        <v>4.5</v>
      </c>
      <c r="AX94" s="9">
        <v>5.2</v>
      </c>
      <c r="AY94" s="9">
        <v>4.5</v>
      </c>
      <c r="AZ94" s="65">
        <v>4.3</v>
      </c>
      <c r="BA94" s="9">
        <v>3.5</v>
      </c>
      <c r="BB94" s="9">
        <v>4.3</v>
      </c>
      <c r="BC94" s="9">
        <v>5</v>
      </c>
      <c r="BD94" s="9">
        <v>4.3</v>
      </c>
      <c r="BE94" s="65">
        <v>4.5</v>
      </c>
      <c r="BF94" s="9">
        <v>3.6</v>
      </c>
      <c r="BG94" s="9">
        <v>4.2</v>
      </c>
      <c r="BH94" s="9">
        <v>5</v>
      </c>
      <c r="BI94" s="9">
        <v>4.4000000000000004</v>
      </c>
      <c r="BJ94" s="65">
        <v>4.7</v>
      </c>
      <c r="BK94" s="9">
        <v>3.7</v>
      </c>
      <c r="BL94" s="9">
        <v>4.2</v>
      </c>
      <c r="BM94" s="9">
        <v>5</v>
      </c>
      <c r="BN94" s="9">
        <v>4.5</v>
      </c>
      <c r="BO94" s="65">
        <v>4.78</v>
      </c>
      <c r="BP94" s="9">
        <v>3.9</v>
      </c>
      <c r="BQ94" s="9">
        <v>4.3899999999999997</v>
      </c>
      <c r="BR94" s="9">
        <v>5.17</v>
      </c>
      <c r="BS94" s="9">
        <v>4.63</v>
      </c>
      <c r="BT94" s="65">
        <v>4.26</v>
      </c>
      <c r="BU94" s="9">
        <v>4.68</v>
      </c>
      <c r="BV94" s="9">
        <v>5.0599999999999996</v>
      </c>
      <c r="BW94" s="9">
        <v>5.44</v>
      </c>
      <c r="BX94" s="9">
        <v>4.93</v>
      </c>
    </row>
    <row r="95" spans="1:76" x14ac:dyDescent="0.25">
      <c r="A95" s="11" t="s">
        <v>71</v>
      </c>
      <c r="B95" s="66"/>
      <c r="C95" s="12"/>
      <c r="D95" s="12"/>
      <c r="E95" s="12"/>
      <c r="F95" s="12"/>
      <c r="G95" s="66"/>
      <c r="H95" s="12"/>
      <c r="I95" s="12"/>
      <c r="J95" s="12"/>
      <c r="K95" s="12"/>
      <c r="L95" s="66"/>
      <c r="M95" s="12"/>
      <c r="N95" s="12"/>
      <c r="O95" s="12"/>
      <c r="P95" s="12"/>
      <c r="Q95" s="66">
        <v>7.22</v>
      </c>
      <c r="R95" s="12">
        <v>6.74</v>
      </c>
      <c r="S95" s="12">
        <v>6.58</v>
      </c>
      <c r="T95" s="12">
        <v>7.24</v>
      </c>
      <c r="U95" s="12">
        <v>7.01</v>
      </c>
      <c r="V95" s="66">
        <v>7.21</v>
      </c>
      <c r="W95" s="12">
        <v>6.79</v>
      </c>
      <c r="X95" s="12">
        <v>6.61</v>
      </c>
      <c r="Y95" s="12">
        <v>7.26</v>
      </c>
      <c r="Z95" s="12">
        <v>7.01</v>
      </c>
      <c r="AA95" s="66">
        <v>7.45</v>
      </c>
      <c r="AB95" s="12">
        <v>6.86</v>
      </c>
      <c r="AC95" s="12">
        <v>6.84</v>
      </c>
      <c r="AD95" s="12">
        <v>7.4</v>
      </c>
      <c r="AE95" s="12">
        <v>7.2</v>
      </c>
      <c r="AF95" s="66">
        <v>7.6</v>
      </c>
      <c r="AG95" s="12">
        <v>7.18</v>
      </c>
      <c r="AH95" s="12">
        <v>6.94</v>
      </c>
      <c r="AI95" s="12">
        <v>7.46</v>
      </c>
      <c r="AJ95" s="12">
        <v>7.36</v>
      </c>
      <c r="AK95" s="66">
        <v>7.6</v>
      </c>
      <c r="AL95" s="12">
        <v>7.2</v>
      </c>
      <c r="AM95" s="12">
        <v>6.9</v>
      </c>
      <c r="AN95" s="12">
        <v>7.5</v>
      </c>
      <c r="AO95" s="12">
        <v>7.3</v>
      </c>
      <c r="AP95" s="65">
        <v>7.7</v>
      </c>
      <c r="AQ95" s="9">
        <v>7.3</v>
      </c>
      <c r="AR95" s="9">
        <v>6.9</v>
      </c>
      <c r="AS95" s="9">
        <v>7.5</v>
      </c>
      <c r="AT95" s="9">
        <v>7.4</v>
      </c>
      <c r="AU95" s="65">
        <v>7.6</v>
      </c>
      <c r="AV95" s="9">
        <v>7.3</v>
      </c>
      <c r="AW95" s="9">
        <v>6.9</v>
      </c>
      <c r="AX95" s="9">
        <v>7.5</v>
      </c>
      <c r="AY95" s="9">
        <v>7.4</v>
      </c>
      <c r="AZ95" s="65">
        <v>7.5</v>
      </c>
      <c r="BA95" s="9">
        <v>7.3</v>
      </c>
      <c r="BB95" s="9">
        <v>6.8</v>
      </c>
      <c r="BC95" s="9">
        <v>7.3</v>
      </c>
      <c r="BD95" s="9">
        <v>7.3</v>
      </c>
      <c r="BE95" s="65">
        <v>7.6</v>
      </c>
      <c r="BF95" s="9">
        <v>7.3</v>
      </c>
      <c r="BG95" s="9">
        <v>6.8</v>
      </c>
      <c r="BH95" s="9">
        <v>7.3</v>
      </c>
      <c r="BI95" s="9">
        <v>7.3</v>
      </c>
      <c r="BJ95" s="65">
        <v>7.7</v>
      </c>
      <c r="BK95" s="9">
        <v>7.4</v>
      </c>
      <c r="BL95" s="9">
        <v>6.8</v>
      </c>
      <c r="BM95" s="9">
        <v>7.4</v>
      </c>
      <c r="BN95" s="9">
        <v>7.4</v>
      </c>
      <c r="BO95" s="65">
        <v>7.71</v>
      </c>
      <c r="BP95" s="9">
        <v>7.49</v>
      </c>
      <c r="BQ95" s="9">
        <v>6.78</v>
      </c>
      <c r="BR95" s="9">
        <v>7.48</v>
      </c>
      <c r="BS95" s="9">
        <v>7.43</v>
      </c>
      <c r="BT95" s="65">
        <v>7.45</v>
      </c>
      <c r="BU95" s="9">
        <v>6.57</v>
      </c>
      <c r="BV95" s="9">
        <v>7.83</v>
      </c>
      <c r="BW95" s="9">
        <v>7.53</v>
      </c>
      <c r="BX95" s="9">
        <v>7.41</v>
      </c>
    </row>
    <row r="96" spans="1:76" x14ac:dyDescent="0.25">
      <c r="A96" s="11" t="s">
        <v>72</v>
      </c>
      <c r="B96" s="66"/>
      <c r="C96" s="12"/>
      <c r="D96" s="12"/>
      <c r="E96" s="12"/>
      <c r="F96" s="12"/>
      <c r="G96" s="66"/>
      <c r="H96" s="12"/>
      <c r="I96" s="12"/>
      <c r="J96" s="12"/>
      <c r="K96" s="12"/>
      <c r="L96" s="66"/>
      <c r="M96" s="12"/>
      <c r="N96" s="12"/>
      <c r="O96" s="12"/>
      <c r="P96" s="12"/>
      <c r="Q96" s="66">
        <v>7.2</v>
      </c>
      <c r="R96" s="12">
        <v>6.71</v>
      </c>
      <c r="S96" s="12">
        <v>7.19</v>
      </c>
      <c r="T96" s="12">
        <v>8.16</v>
      </c>
      <c r="U96" s="12">
        <v>7.38</v>
      </c>
      <c r="V96" s="66">
        <v>7.26</v>
      </c>
      <c r="W96" s="12">
        <v>6.84</v>
      </c>
      <c r="X96" s="12">
        <v>7.11</v>
      </c>
      <c r="Y96" s="12">
        <v>8.27</v>
      </c>
      <c r="Z96" s="12">
        <v>7.46</v>
      </c>
      <c r="AA96" s="66">
        <v>7.38</v>
      </c>
      <c r="AB96" s="12">
        <v>6.91</v>
      </c>
      <c r="AC96" s="12">
        <v>7.23</v>
      </c>
      <c r="AD96" s="12">
        <v>8.2799999999999994</v>
      </c>
      <c r="AE96" s="12">
        <v>7.51</v>
      </c>
      <c r="AF96" s="66">
        <v>7.42</v>
      </c>
      <c r="AG96" s="12">
        <v>6.98</v>
      </c>
      <c r="AH96" s="12">
        <v>7.24</v>
      </c>
      <c r="AI96" s="12">
        <v>8.3699999999999992</v>
      </c>
      <c r="AJ96" s="12">
        <v>7.56</v>
      </c>
      <c r="AK96" s="66">
        <v>7.4</v>
      </c>
      <c r="AL96" s="12">
        <v>7</v>
      </c>
      <c r="AM96" s="12">
        <v>7.2</v>
      </c>
      <c r="AN96" s="12">
        <v>8.3000000000000007</v>
      </c>
      <c r="AO96" s="12">
        <v>7.6</v>
      </c>
      <c r="AP96" s="65">
        <v>7.4</v>
      </c>
      <c r="AQ96" s="9">
        <v>7</v>
      </c>
      <c r="AR96" s="9">
        <v>7.3</v>
      </c>
      <c r="AS96" s="9">
        <v>8.4</v>
      </c>
      <c r="AT96" s="9">
        <v>7.6</v>
      </c>
      <c r="AU96" s="65">
        <v>7.4</v>
      </c>
      <c r="AV96" s="9">
        <v>7.1</v>
      </c>
      <c r="AW96" s="9">
        <v>7.3</v>
      </c>
      <c r="AX96" s="9">
        <v>8.3000000000000007</v>
      </c>
      <c r="AY96" s="9">
        <v>7.6</v>
      </c>
      <c r="AZ96" s="65">
        <v>7.3</v>
      </c>
      <c r="BA96" s="9">
        <v>7</v>
      </c>
      <c r="BB96" s="9">
        <v>7.1</v>
      </c>
      <c r="BC96" s="9">
        <v>8.3000000000000007</v>
      </c>
      <c r="BD96" s="9">
        <v>7.5</v>
      </c>
      <c r="BE96" s="65">
        <v>7.5</v>
      </c>
      <c r="BF96" s="9">
        <v>7.1</v>
      </c>
      <c r="BG96" s="9">
        <v>7.1</v>
      </c>
      <c r="BH96" s="9">
        <v>8.3000000000000007</v>
      </c>
      <c r="BI96" s="9">
        <v>7.5</v>
      </c>
      <c r="BJ96" s="65">
        <v>7.7</v>
      </c>
      <c r="BK96" s="9">
        <v>7.3</v>
      </c>
      <c r="BL96" s="9">
        <v>7.1</v>
      </c>
      <c r="BM96" s="9">
        <v>8.1999999999999993</v>
      </c>
      <c r="BN96" s="9">
        <v>7.6</v>
      </c>
      <c r="BO96" s="65">
        <v>7.66</v>
      </c>
      <c r="BP96" s="9">
        <v>7.27</v>
      </c>
      <c r="BQ96" s="9">
        <v>7</v>
      </c>
      <c r="BR96" s="9">
        <v>8.26</v>
      </c>
      <c r="BS96" s="9">
        <v>7.61</v>
      </c>
      <c r="BT96" s="65">
        <v>7.23</v>
      </c>
      <c r="BU96" s="9">
        <v>6.46</v>
      </c>
      <c r="BV96" s="9">
        <v>7.6</v>
      </c>
      <c r="BW96" s="9">
        <v>8.23</v>
      </c>
      <c r="BX96" s="9">
        <v>7.44</v>
      </c>
    </row>
    <row r="97" spans="1:76" x14ac:dyDescent="0.25">
      <c r="A97" s="11" t="s">
        <v>36</v>
      </c>
      <c r="B97" s="66"/>
      <c r="C97" s="12"/>
      <c r="D97" s="12"/>
      <c r="E97" s="12"/>
      <c r="F97" s="12"/>
      <c r="G97" s="66"/>
      <c r="H97" s="12"/>
      <c r="I97" s="12"/>
      <c r="J97" s="12"/>
      <c r="K97" s="12"/>
      <c r="L97" s="66"/>
      <c r="M97" s="12"/>
      <c r="N97" s="12"/>
      <c r="O97" s="12"/>
      <c r="P97" s="12"/>
      <c r="Q97" s="66"/>
      <c r="R97" s="12"/>
      <c r="S97" s="12"/>
      <c r="T97" s="12"/>
      <c r="U97" s="12"/>
      <c r="V97" s="66"/>
      <c r="W97" s="12"/>
      <c r="X97" s="12"/>
      <c r="Y97" s="12"/>
      <c r="Z97" s="12"/>
      <c r="AA97" s="66"/>
      <c r="AB97" s="12"/>
      <c r="AC97" s="12"/>
      <c r="AD97" s="12"/>
      <c r="AE97" s="12"/>
      <c r="AF97" s="66"/>
      <c r="AG97" s="12"/>
      <c r="AH97" s="12"/>
      <c r="AI97" s="12"/>
      <c r="AJ97" s="12"/>
      <c r="AK97" s="66"/>
      <c r="AL97" s="12"/>
      <c r="AM97" s="12"/>
      <c r="AN97" s="12"/>
      <c r="AO97" s="12"/>
      <c r="AP97" s="65"/>
      <c r="AQ97" s="9"/>
      <c r="AR97" s="9"/>
      <c r="AS97" s="9"/>
      <c r="AT97" s="9"/>
      <c r="AU97" s="65"/>
      <c r="AV97" s="9"/>
      <c r="AW97" s="9"/>
      <c r="AX97" s="9"/>
      <c r="AY97" s="9"/>
      <c r="AZ97" s="65">
        <v>6.5</v>
      </c>
      <c r="BA97" s="9">
        <v>6.7</v>
      </c>
      <c r="BB97" s="9">
        <v>6.2</v>
      </c>
      <c r="BC97" s="9">
        <v>6.5</v>
      </c>
      <c r="BD97" s="9">
        <v>6.6</v>
      </c>
      <c r="BE97" s="65">
        <v>6.7</v>
      </c>
      <c r="BF97" s="9">
        <v>6.9</v>
      </c>
      <c r="BG97" s="9">
        <v>6.2</v>
      </c>
      <c r="BH97" s="9">
        <v>6.6</v>
      </c>
      <c r="BI97" s="9">
        <v>6.7</v>
      </c>
      <c r="BJ97" s="65">
        <v>6.6</v>
      </c>
      <c r="BK97" s="9">
        <v>6.7</v>
      </c>
      <c r="BL97" s="9">
        <v>6.1</v>
      </c>
      <c r="BM97" s="9">
        <v>6.5</v>
      </c>
      <c r="BN97" s="9">
        <v>6.6</v>
      </c>
      <c r="BO97" s="65">
        <v>6.69</v>
      </c>
      <c r="BP97" s="9">
        <v>6.2</v>
      </c>
      <c r="BQ97" s="9">
        <v>6.06</v>
      </c>
      <c r="BR97" s="9">
        <v>6.65</v>
      </c>
      <c r="BS97" s="9">
        <v>6.46</v>
      </c>
      <c r="BT97" s="65">
        <v>6.68</v>
      </c>
      <c r="BU97" s="9">
        <v>5.98</v>
      </c>
      <c r="BV97" s="9">
        <v>6.63</v>
      </c>
      <c r="BW97" s="9">
        <v>6.5</v>
      </c>
      <c r="BX97" s="9">
        <v>6.51</v>
      </c>
    </row>
    <row r="98" spans="1:76" x14ac:dyDescent="0.25">
      <c r="A98" s="11" t="s">
        <v>37</v>
      </c>
      <c r="B98" s="66">
        <v>5.72</v>
      </c>
      <c r="C98" s="12">
        <v>5.46</v>
      </c>
      <c r="D98" s="12">
        <v>5.81</v>
      </c>
      <c r="E98" s="12">
        <v>6.05</v>
      </c>
      <c r="F98" s="12">
        <v>5.83</v>
      </c>
      <c r="G98" s="66">
        <v>5.82</v>
      </c>
      <c r="H98" s="12">
        <v>5.45</v>
      </c>
      <c r="I98" s="12">
        <v>5.82</v>
      </c>
      <c r="J98" s="12">
        <v>6.13</v>
      </c>
      <c r="K98" s="12">
        <v>5.87</v>
      </c>
      <c r="L98" s="66">
        <v>6.35</v>
      </c>
      <c r="M98" s="12">
        <v>6</v>
      </c>
      <c r="N98" s="12">
        <v>5.94</v>
      </c>
      <c r="O98" s="12">
        <v>6.42</v>
      </c>
      <c r="P98" s="12">
        <v>6.24</v>
      </c>
      <c r="Q98" s="66">
        <v>5.77</v>
      </c>
      <c r="R98" s="12">
        <v>5.39</v>
      </c>
      <c r="S98" s="12">
        <v>5.69</v>
      </c>
      <c r="T98" s="12">
        <v>6.14</v>
      </c>
      <c r="U98" s="12">
        <v>5.81</v>
      </c>
      <c r="V98" s="66">
        <v>5.9</v>
      </c>
      <c r="W98" s="12">
        <v>5.53</v>
      </c>
      <c r="X98" s="12">
        <v>5.73</v>
      </c>
      <c r="Y98" s="12">
        <v>6.22</v>
      </c>
      <c r="Z98" s="12">
        <v>5.9</v>
      </c>
      <c r="AA98" s="66">
        <v>6.15</v>
      </c>
      <c r="AB98" s="12">
        <v>5.66</v>
      </c>
      <c r="AC98" s="12">
        <v>5.82</v>
      </c>
      <c r="AD98" s="12">
        <v>6.29</v>
      </c>
      <c r="AE98" s="12">
        <v>6.04</v>
      </c>
      <c r="AF98" s="66">
        <v>6.23</v>
      </c>
      <c r="AG98" s="12">
        <v>5.66</v>
      </c>
      <c r="AH98" s="12">
        <v>5.85</v>
      </c>
      <c r="AI98" s="12">
        <v>6.34</v>
      </c>
      <c r="AJ98" s="12">
        <v>6.08</v>
      </c>
      <c r="AK98" s="66">
        <v>6.2</v>
      </c>
      <c r="AL98" s="12">
        <v>5.7</v>
      </c>
      <c r="AM98" s="12">
        <v>5.9</v>
      </c>
      <c r="AN98" s="12">
        <v>6.4</v>
      </c>
      <c r="AO98" s="12">
        <v>6.1</v>
      </c>
      <c r="AP98" s="65">
        <v>6.3</v>
      </c>
      <c r="AQ98" s="9">
        <v>5.7</v>
      </c>
      <c r="AR98" s="9">
        <v>5.8</v>
      </c>
      <c r="AS98" s="9">
        <v>6.3</v>
      </c>
      <c r="AT98" s="9">
        <v>6.1</v>
      </c>
      <c r="AU98" s="65">
        <v>6.5</v>
      </c>
      <c r="AV98" s="9">
        <v>6</v>
      </c>
      <c r="AW98" s="9">
        <v>6</v>
      </c>
      <c r="AX98" s="9">
        <v>6.6</v>
      </c>
      <c r="AY98" s="9">
        <v>6.3</v>
      </c>
      <c r="AZ98" s="65">
        <v>6.4</v>
      </c>
      <c r="BA98" s="9">
        <v>5.9</v>
      </c>
      <c r="BB98" s="9">
        <v>6</v>
      </c>
      <c r="BC98" s="9">
        <v>6.6</v>
      </c>
      <c r="BD98" s="9">
        <v>6.3</v>
      </c>
      <c r="BE98" s="65">
        <v>6.4</v>
      </c>
      <c r="BF98" s="9">
        <v>6</v>
      </c>
      <c r="BG98" s="9">
        <v>6</v>
      </c>
      <c r="BH98" s="9">
        <v>6.6</v>
      </c>
      <c r="BI98" s="9">
        <v>6.3</v>
      </c>
      <c r="BJ98" s="65">
        <v>6.4</v>
      </c>
      <c r="BK98" s="9">
        <v>6.1</v>
      </c>
      <c r="BL98" s="9">
        <v>6</v>
      </c>
      <c r="BM98" s="9">
        <v>6.6</v>
      </c>
      <c r="BN98" s="9">
        <v>6.3</v>
      </c>
      <c r="BO98" s="65">
        <v>6.61</v>
      </c>
      <c r="BP98" s="9">
        <v>6.8</v>
      </c>
      <c r="BQ98" s="9">
        <v>6.05</v>
      </c>
      <c r="BR98" s="9">
        <v>6.56</v>
      </c>
      <c r="BS98" s="9">
        <v>6.56</v>
      </c>
      <c r="BT98" s="65">
        <v>6.36</v>
      </c>
      <c r="BU98" s="9">
        <v>5.94</v>
      </c>
      <c r="BV98" s="9">
        <v>6.8</v>
      </c>
      <c r="BW98" s="9">
        <v>6.69</v>
      </c>
      <c r="BX98" s="9">
        <v>6.51</v>
      </c>
    </row>
    <row r="99" spans="1:76" x14ac:dyDescent="0.25">
      <c r="A99" s="11" t="s">
        <v>65</v>
      </c>
      <c r="B99" s="66"/>
      <c r="C99" s="12"/>
      <c r="D99" s="12"/>
      <c r="E99" s="12"/>
      <c r="F99" s="12"/>
      <c r="G99" s="66"/>
      <c r="H99" s="12"/>
      <c r="I99" s="12"/>
      <c r="J99" s="12"/>
      <c r="K99" s="12"/>
      <c r="L99" s="66"/>
      <c r="M99" s="12"/>
      <c r="N99" s="12"/>
      <c r="O99" s="12"/>
      <c r="P99" s="12"/>
      <c r="Q99" s="66"/>
      <c r="R99" s="12"/>
      <c r="S99" s="12"/>
      <c r="T99" s="12"/>
      <c r="U99" s="12"/>
      <c r="V99" s="66"/>
      <c r="W99" s="12"/>
      <c r="X99" s="12"/>
      <c r="Y99" s="12"/>
      <c r="Z99" s="12"/>
      <c r="AA99" s="66"/>
      <c r="AB99" s="12"/>
      <c r="AC99" s="12"/>
      <c r="AD99" s="12"/>
      <c r="AE99" s="12"/>
      <c r="AF99" s="66"/>
      <c r="AG99" s="12"/>
      <c r="AH99" s="12"/>
      <c r="AI99" s="12"/>
      <c r="AJ99" s="12"/>
      <c r="AK99" s="66"/>
      <c r="AL99" s="12"/>
      <c r="AM99" s="12"/>
      <c r="AN99" s="12"/>
      <c r="AO99" s="12"/>
      <c r="AP99" s="65"/>
      <c r="AQ99" s="9"/>
      <c r="AR99" s="9"/>
      <c r="AS99" s="9"/>
      <c r="AT99" s="9"/>
      <c r="AU99" s="65"/>
      <c r="AV99" s="9"/>
      <c r="AW99" s="9"/>
      <c r="AX99" s="9"/>
      <c r="AY99" s="9"/>
      <c r="AZ99" s="65"/>
      <c r="BA99" s="9"/>
      <c r="BB99" s="9"/>
      <c r="BC99" s="9"/>
      <c r="BD99" s="9"/>
      <c r="BE99" s="65"/>
      <c r="BF99" s="9"/>
      <c r="BG99" s="9"/>
      <c r="BH99" s="9"/>
      <c r="BI99" s="9"/>
      <c r="BJ99" s="65"/>
      <c r="BK99" s="9"/>
      <c r="BL99" s="9"/>
      <c r="BM99" s="9"/>
      <c r="BN99" s="9"/>
      <c r="BO99" s="65">
        <v>6.31</v>
      </c>
      <c r="BP99" s="9">
        <v>5.84</v>
      </c>
      <c r="BQ99" s="9">
        <v>5.8</v>
      </c>
      <c r="BR99" s="9">
        <v>6.55</v>
      </c>
      <c r="BS99" s="9">
        <v>6.19</v>
      </c>
      <c r="BT99" s="65">
        <v>5.94</v>
      </c>
      <c r="BU99" s="9">
        <v>5.73</v>
      </c>
      <c r="BV99" s="9">
        <v>6.41</v>
      </c>
      <c r="BW99" s="9">
        <v>6.6</v>
      </c>
      <c r="BX99" s="9">
        <v>5.23</v>
      </c>
    </row>
    <row r="100" spans="1:76" x14ac:dyDescent="0.25">
      <c r="A100" s="11" t="s">
        <v>59</v>
      </c>
      <c r="B100" s="66"/>
      <c r="C100" s="12"/>
      <c r="D100" s="12"/>
      <c r="E100" s="12"/>
      <c r="F100" s="12"/>
      <c r="G100" s="66"/>
      <c r="H100" s="12"/>
      <c r="I100" s="12"/>
      <c r="J100" s="12"/>
      <c r="K100" s="12"/>
      <c r="L100" s="66"/>
      <c r="M100" s="12"/>
      <c r="N100" s="12"/>
      <c r="O100" s="12"/>
      <c r="P100" s="12"/>
      <c r="Q100" s="66"/>
      <c r="R100" s="12"/>
      <c r="S100" s="12"/>
      <c r="T100" s="12"/>
      <c r="U100" s="12"/>
      <c r="V100" s="66"/>
      <c r="W100" s="12"/>
      <c r="X100" s="12"/>
      <c r="Y100" s="12"/>
      <c r="Z100" s="12"/>
      <c r="AA100" s="66"/>
      <c r="AB100" s="12"/>
      <c r="AC100" s="12"/>
      <c r="AD100" s="12"/>
      <c r="AE100" s="12"/>
      <c r="AF100" s="66">
        <v>5.74</v>
      </c>
      <c r="AG100" s="12">
        <v>5.4</v>
      </c>
      <c r="AH100" s="12">
        <v>5.53</v>
      </c>
      <c r="AI100" s="12">
        <v>6.23</v>
      </c>
      <c r="AJ100" s="12">
        <v>5.78</v>
      </c>
      <c r="AK100" s="66"/>
      <c r="AL100" s="12"/>
      <c r="AM100" s="12"/>
      <c r="AN100" s="12"/>
      <c r="AO100" s="12"/>
      <c r="AP100" s="65"/>
      <c r="AQ100" s="9"/>
      <c r="AR100" s="9"/>
      <c r="AS100" s="9"/>
      <c r="AT100" s="9"/>
      <c r="AU100" s="65"/>
      <c r="AV100" s="9"/>
      <c r="AW100" s="9"/>
      <c r="AX100" s="9"/>
      <c r="AY100" s="9"/>
      <c r="AZ100" s="65">
        <v>6</v>
      </c>
      <c r="BA100" s="9">
        <v>5.8</v>
      </c>
      <c r="BB100" s="9">
        <v>5.7</v>
      </c>
      <c r="BC100" s="9">
        <v>6.3</v>
      </c>
      <c r="BD100" s="9">
        <v>6</v>
      </c>
      <c r="BE100" s="65">
        <v>6.1</v>
      </c>
      <c r="BF100" s="9">
        <v>5.8</v>
      </c>
      <c r="BG100" s="9">
        <v>5.7</v>
      </c>
      <c r="BH100" s="9">
        <v>6.4</v>
      </c>
      <c r="BI100" s="9">
        <v>6.1</v>
      </c>
      <c r="BJ100" s="65">
        <v>6.2</v>
      </c>
      <c r="BK100" s="9">
        <v>5.8</v>
      </c>
      <c r="BL100" s="9">
        <v>5.8</v>
      </c>
      <c r="BM100" s="9">
        <v>6.4</v>
      </c>
      <c r="BN100" s="9">
        <v>6.1</v>
      </c>
      <c r="BO100" s="95"/>
      <c r="BP100" s="8"/>
      <c r="BQ100" s="8"/>
      <c r="BR100" s="8"/>
      <c r="BS100" s="8"/>
      <c r="BT100" s="65">
        <v>6.16</v>
      </c>
      <c r="BU100" s="9">
        <v>5.73</v>
      </c>
      <c r="BV100" s="9">
        <v>6.57</v>
      </c>
      <c r="BW100" s="9">
        <v>6.72</v>
      </c>
      <c r="BX100" s="9">
        <v>6.35</v>
      </c>
    </row>
    <row r="101" spans="1:76" x14ac:dyDescent="0.25">
      <c r="A101" s="11" t="s">
        <v>38</v>
      </c>
      <c r="B101" s="66"/>
      <c r="C101" s="12"/>
      <c r="D101" s="12"/>
      <c r="E101" s="12"/>
      <c r="F101" s="12"/>
      <c r="G101" s="66">
        <v>5.44</v>
      </c>
      <c r="H101" s="12">
        <v>5.63</v>
      </c>
      <c r="I101" s="12">
        <v>5.46</v>
      </c>
      <c r="J101" s="12">
        <v>5.73</v>
      </c>
      <c r="K101" s="12">
        <v>5.63</v>
      </c>
      <c r="L101" s="66">
        <v>5.54</v>
      </c>
      <c r="M101" s="12">
        <v>5.77</v>
      </c>
      <c r="N101" s="12">
        <v>5.19</v>
      </c>
      <c r="O101" s="12">
        <v>5.68</v>
      </c>
      <c r="P101" s="12">
        <v>5.61</v>
      </c>
      <c r="Q101" s="66">
        <v>5.61</v>
      </c>
      <c r="R101" s="12">
        <v>5.6</v>
      </c>
      <c r="S101" s="12">
        <v>5.47</v>
      </c>
      <c r="T101" s="12">
        <v>5.93</v>
      </c>
      <c r="U101" s="12">
        <v>5.72</v>
      </c>
      <c r="V101" s="66"/>
      <c r="W101" s="12"/>
      <c r="X101" s="12"/>
      <c r="Y101" s="12"/>
      <c r="Z101" s="12"/>
      <c r="AA101" s="66">
        <v>5.87</v>
      </c>
      <c r="AB101" s="12">
        <v>5.74</v>
      </c>
      <c r="AC101" s="12">
        <v>5.58</v>
      </c>
      <c r="AD101" s="12">
        <v>6.03</v>
      </c>
      <c r="AE101" s="12">
        <v>5.87</v>
      </c>
      <c r="AF101" s="66">
        <v>5.92</v>
      </c>
      <c r="AG101" s="12">
        <v>5.65</v>
      </c>
      <c r="AH101" s="12">
        <v>5.56</v>
      </c>
      <c r="AI101" s="12">
        <v>6.01</v>
      </c>
      <c r="AJ101" s="12">
        <v>5.85</v>
      </c>
      <c r="AK101" s="66">
        <v>6.1</v>
      </c>
      <c r="AL101" s="12">
        <v>5.8</v>
      </c>
      <c r="AM101" s="12">
        <v>5.7</v>
      </c>
      <c r="AN101" s="12">
        <v>6.2</v>
      </c>
      <c r="AO101" s="12">
        <v>6</v>
      </c>
      <c r="AP101" s="65">
        <v>6.3</v>
      </c>
      <c r="AQ101" s="9">
        <v>5.8</v>
      </c>
      <c r="AR101" s="9">
        <v>5.8</v>
      </c>
      <c r="AS101" s="9">
        <v>6.2</v>
      </c>
      <c r="AT101" s="9">
        <v>6.1</v>
      </c>
      <c r="AU101" s="65">
        <v>6.1</v>
      </c>
      <c r="AV101" s="9">
        <v>5.9</v>
      </c>
      <c r="AW101" s="9">
        <v>5.8</v>
      </c>
      <c r="AX101" s="9">
        <v>6.2</v>
      </c>
      <c r="AY101" s="9">
        <v>6.1</v>
      </c>
      <c r="AZ101" s="65">
        <v>6</v>
      </c>
      <c r="BA101" s="9">
        <v>5.8</v>
      </c>
      <c r="BB101" s="9">
        <v>5.7</v>
      </c>
      <c r="BC101" s="9">
        <v>6.2</v>
      </c>
      <c r="BD101" s="9">
        <v>6</v>
      </c>
      <c r="BE101" s="65">
        <v>5.9</v>
      </c>
      <c r="BF101" s="9">
        <v>5.6</v>
      </c>
      <c r="BG101" s="9">
        <v>5.6</v>
      </c>
      <c r="BH101" s="9">
        <v>6</v>
      </c>
      <c r="BI101" s="9">
        <v>5.8</v>
      </c>
      <c r="BJ101" s="65">
        <v>5.9</v>
      </c>
      <c r="BK101" s="9">
        <v>5.5</v>
      </c>
      <c r="BL101" s="9">
        <v>5.5</v>
      </c>
      <c r="BM101" s="9">
        <v>6</v>
      </c>
      <c r="BN101" s="9">
        <v>5.8</v>
      </c>
      <c r="BO101" s="65">
        <v>5.98</v>
      </c>
      <c r="BP101" s="9">
        <v>5.61</v>
      </c>
      <c r="BQ101" s="9">
        <v>5.55</v>
      </c>
      <c r="BR101" s="9">
        <v>6.05</v>
      </c>
      <c r="BS101" s="9">
        <v>5.86</v>
      </c>
      <c r="BT101" s="65"/>
      <c r="BU101" s="9"/>
      <c r="BV101" s="9"/>
      <c r="BW101" s="9"/>
      <c r="BX101" s="9"/>
    </row>
    <row r="102" spans="1:76" x14ac:dyDescent="0.25">
      <c r="A102" s="11" t="s">
        <v>39</v>
      </c>
      <c r="B102" s="66"/>
      <c r="C102" s="12"/>
      <c r="D102" s="12"/>
      <c r="E102" s="12"/>
      <c r="F102" s="12"/>
      <c r="G102" s="66"/>
      <c r="H102" s="12"/>
      <c r="I102" s="12"/>
      <c r="J102" s="12"/>
      <c r="K102" s="12"/>
      <c r="L102" s="66">
        <v>5.86</v>
      </c>
      <c r="M102" s="12">
        <v>5.87</v>
      </c>
      <c r="N102" s="12">
        <v>5.2</v>
      </c>
      <c r="O102" s="12">
        <v>5.65</v>
      </c>
      <c r="P102" s="12">
        <v>5.71</v>
      </c>
      <c r="Q102" s="66">
        <v>5.42</v>
      </c>
      <c r="R102" s="12">
        <v>5.3</v>
      </c>
      <c r="S102" s="12">
        <v>5.14</v>
      </c>
      <c r="T102" s="12">
        <v>5.59</v>
      </c>
      <c r="U102" s="12">
        <v>5.42</v>
      </c>
      <c r="V102" s="66">
        <v>5.32</v>
      </c>
      <c r="W102" s="12">
        <v>5.15</v>
      </c>
      <c r="X102" s="12">
        <v>5.09</v>
      </c>
      <c r="Y102" s="12">
        <v>5.52</v>
      </c>
      <c r="Z102" s="12">
        <v>5.32</v>
      </c>
      <c r="AA102" s="66">
        <v>5.41</v>
      </c>
      <c r="AB102" s="12">
        <v>5.19</v>
      </c>
      <c r="AC102" s="12">
        <v>5.15</v>
      </c>
      <c r="AD102" s="12">
        <v>5.53</v>
      </c>
      <c r="AE102" s="12">
        <v>5.39</v>
      </c>
      <c r="AF102" s="66">
        <v>5.52</v>
      </c>
      <c r="AG102" s="12">
        <v>5.18</v>
      </c>
      <c r="AH102" s="12">
        <v>5.2</v>
      </c>
      <c r="AI102" s="12">
        <v>5.56</v>
      </c>
      <c r="AJ102" s="12">
        <v>5.43</v>
      </c>
      <c r="AK102" s="66">
        <v>5.6</v>
      </c>
      <c r="AL102" s="12">
        <v>5.2</v>
      </c>
      <c r="AM102" s="12">
        <v>5.3</v>
      </c>
      <c r="AN102" s="12">
        <v>5.7</v>
      </c>
      <c r="AO102" s="12">
        <v>5.5</v>
      </c>
      <c r="AP102" s="65">
        <v>5.6</v>
      </c>
      <c r="AQ102" s="9">
        <v>5.2</v>
      </c>
      <c r="AR102" s="9">
        <v>5.3</v>
      </c>
      <c r="AS102" s="9">
        <v>5.6</v>
      </c>
      <c r="AT102" s="9">
        <v>5.5</v>
      </c>
      <c r="AU102" s="65">
        <v>5.6</v>
      </c>
      <c r="AV102" s="9">
        <v>5.2</v>
      </c>
      <c r="AW102" s="9">
        <v>5.3</v>
      </c>
      <c r="AX102" s="9">
        <v>5.7</v>
      </c>
      <c r="AY102" s="9">
        <v>5.5</v>
      </c>
      <c r="AZ102" s="65">
        <v>5.4</v>
      </c>
      <c r="BA102" s="9">
        <v>5</v>
      </c>
      <c r="BB102" s="9">
        <v>5.2</v>
      </c>
      <c r="BC102" s="9">
        <v>5.5</v>
      </c>
      <c r="BD102" s="9">
        <v>5.3</v>
      </c>
      <c r="BE102" s="65">
        <v>5.5</v>
      </c>
      <c r="BF102" s="9">
        <v>5</v>
      </c>
      <c r="BG102" s="9">
        <v>5.0999999999999996</v>
      </c>
      <c r="BH102" s="9">
        <v>5.5</v>
      </c>
      <c r="BI102" s="9">
        <v>5.3</v>
      </c>
      <c r="BJ102" s="65">
        <v>5.3</v>
      </c>
      <c r="BK102" s="9">
        <v>4.8</v>
      </c>
      <c r="BL102" s="9">
        <v>5.0999999999999996</v>
      </c>
      <c r="BM102" s="9">
        <v>5.5</v>
      </c>
      <c r="BN102" s="9">
        <v>5.2</v>
      </c>
      <c r="BO102" s="65">
        <v>5.37</v>
      </c>
      <c r="BP102" s="9">
        <v>4.83</v>
      </c>
      <c r="BQ102" s="9">
        <v>5.0599999999999996</v>
      </c>
      <c r="BR102" s="9">
        <v>5.45</v>
      </c>
      <c r="BS102" s="9">
        <v>5.24</v>
      </c>
      <c r="BT102" s="65">
        <v>4.79</v>
      </c>
      <c r="BU102" s="9">
        <v>5.08</v>
      </c>
      <c r="BV102" s="9">
        <v>5.36</v>
      </c>
      <c r="BW102" s="9">
        <v>5.43</v>
      </c>
      <c r="BX102" s="9">
        <v>5.23</v>
      </c>
    </row>
    <row r="103" spans="1:76" x14ac:dyDescent="0.25">
      <c r="A103" s="11" t="s">
        <v>40</v>
      </c>
      <c r="B103" s="66"/>
      <c r="C103" s="12"/>
      <c r="D103" s="12"/>
      <c r="E103" s="12"/>
      <c r="F103" s="12"/>
      <c r="G103" s="66"/>
      <c r="H103" s="12"/>
      <c r="I103" s="12"/>
      <c r="J103" s="12"/>
      <c r="K103" s="12"/>
      <c r="L103" s="66"/>
      <c r="M103" s="12"/>
      <c r="N103" s="12"/>
      <c r="O103" s="12"/>
      <c r="P103" s="12"/>
      <c r="Q103" s="66"/>
      <c r="R103" s="12"/>
      <c r="S103" s="12"/>
      <c r="T103" s="12"/>
      <c r="U103" s="12"/>
      <c r="V103" s="66"/>
      <c r="W103" s="12"/>
      <c r="X103" s="12"/>
      <c r="Y103" s="12"/>
      <c r="Z103" s="12"/>
      <c r="AA103" s="66">
        <v>5.82</v>
      </c>
      <c r="AB103" s="12">
        <v>5.6</v>
      </c>
      <c r="AC103" s="12">
        <v>5.48</v>
      </c>
      <c r="AD103" s="12">
        <v>5.98</v>
      </c>
      <c r="AE103" s="12">
        <v>5.79</v>
      </c>
      <c r="AF103" s="66">
        <v>5.75</v>
      </c>
      <c r="AG103" s="12">
        <v>5.52</v>
      </c>
      <c r="AH103" s="12">
        <v>5.46</v>
      </c>
      <c r="AI103" s="12">
        <v>5.84</v>
      </c>
      <c r="AJ103" s="12">
        <v>5.7</v>
      </c>
      <c r="AK103" s="66">
        <v>5.9</v>
      </c>
      <c r="AL103" s="12">
        <v>5.6</v>
      </c>
      <c r="AM103" s="12">
        <v>5.5</v>
      </c>
      <c r="AN103" s="12">
        <v>6</v>
      </c>
      <c r="AO103" s="12">
        <v>5.8</v>
      </c>
      <c r="AP103" s="65">
        <v>5.8</v>
      </c>
      <c r="AQ103" s="9">
        <v>5.5</v>
      </c>
      <c r="AR103" s="9">
        <v>5.5</v>
      </c>
      <c r="AS103" s="9">
        <v>5.8</v>
      </c>
      <c r="AT103" s="9">
        <v>5.7</v>
      </c>
      <c r="AU103" s="65">
        <v>5.9</v>
      </c>
      <c r="AV103" s="9">
        <v>5.6</v>
      </c>
      <c r="AW103" s="9">
        <v>5.7</v>
      </c>
      <c r="AX103" s="9">
        <v>6.1</v>
      </c>
      <c r="AY103" s="9">
        <v>5.9</v>
      </c>
      <c r="AZ103" s="65">
        <v>5.3</v>
      </c>
      <c r="BA103" s="9">
        <v>5.0999999999999996</v>
      </c>
      <c r="BB103" s="9">
        <v>5.3</v>
      </c>
      <c r="BC103" s="9">
        <v>5.6</v>
      </c>
      <c r="BD103" s="9">
        <v>5.4</v>
      </c>
      <c r="BE103" s="65">
        <v>6.1</v>
      </c>
      <c r="BF103" s="9">
        <v>6</v>
      </c>
      <c r="BG103" s="9">
        <v>5.8</v>
      </c>
      <c r="BH103" s="9">
        <v>6.3</v>
      </c>
      <c r="BI103" s="9">
        <v>6.1</v>
      </c>
      <c r="BJ103" s="65">
        <v>6.2</v>
      </c>
      <c r="BK103" s="9">
        <v>6.1</v>
      </c>
      <c r="BL103" s="9">
        <v>5.8</v>
      </c>
      <c r="BM103" s="9">
        <v>6.2</v>
      </c>
      <c r="BN103" s="9">
        <v>6.1</v>
      </c>
      <c r="BO103" s="65">
        <v>6.5</v>
      </c>
      <c r="BP103" s="9">
        <v>6.42</v>
      </c>
      <c r="BQ103" s="9">
        <v>5.98</v>
      </c>
      <c r="BR103" s="9">
        <v>6.46</v>
      </c>
      <c r="BS103" s="9">
        <v>6.4</v>
      </c>
      <c r="BT103" s="65">
        <v>6.12</v>
      </c>
      <c r="BU103" s="9">
        <v>5.73</v>
      </c>
      <c r="BV103" s="9">
        <v>6.26</v>
      </c>
      <c r="BW103" s="9">
        <v>6.18</v>
      </c>
      <c r="BX103" s="9">
        <v>6.14</v>
      </c>
    </row>
    <row r="104" spans="1:76" x14ac:dyDescent="0.25">
      <c r="A104" s="11" t="s">
        <v>41</v>
      </c>
      <c r="B104" s="66">
        <v>5.35</v>
      </c>
      <c r="C104" s="12">
        <v>5.51</v>
      </c>
      <c r="D104" s="12">
        <v>5.75</v>
      </c>
      <c r="E104" s="12">
        <v>5.93</v>
      </c>
      <c r="F104" s="12">
        <v>5.71</v>
      </c>
      <c r="G104" s="66">
        <v>5.5</v>
      </c>
      <c r="H104" s="12">
        <v>5.65</v>
      </c>
      <c r="I104" s="12">
        <v>5.73</v>
      </c>
      <c r="J104" s="12">
        <v>5.96</v>
      </c>
      <c r="K104" s="12">
        <v>5.77</v>
      </c>
      <c r="L104" s="66"/>
      <c r="M104" s="12"/>
      <c r="N104" s="12"/>
      <c r="O104" s="12"/>
      <c r="P104" s="12"/>
      <c r="Q104" s="66"/>
      <c r="R104" s="12"/>
      <c r="S104" s="12"/>
      <c r="T104" s="12"/>
      <c r="U104" s="12"/>
      <c r="V104" s="66"/>
      <c r="W104" s="12"/>
      <c r="X104" s="12"/>
      <c r="Y104" s="12"/>
      <c r="Z104" s="12"/>
      <c r="AA104" s="66">
        <v>6.01</v>
      </c>
      <c r="AB104" s="12">
        <v>5.88</v>
      </c>
      <c r="AC104" s="12">
        <v>5.72</v>
      </c>
      <c r="AD104" s="12">
        <v>6.08</v>
      </c>
      <c r="AE104" s="12">
        <v>6</v>
      </c>
      <c r="AF104" s="66">
        <v>5.97</v>
      </c>
      <c r="AG104" s="12">
        <v>5.85</v>
      </c>
      <c r="AH104" s="12">
        <v>5.74</v>
      </c>
      <c r="AI104" s="12">
        <v>6.09</v>
      </c>
      <c r="AJ104" s="12">
        <v>5.97</v>
      </c>
      <c r="AK104" s="66">
        <v>6</v>
      </c>
      <c r="AL104" s="12">
        <v>6</v>
      </c>
      <c r="AM104" s="12">
        <v>5.8</v>
      </c>
      <c r="AN104" s="12">
        <v>6.2</v>
      </c>
      <c r="AO104" s="12">
        <v>6.1</v>
      </c>
      <c r="AP104" s="65">
        <v>5.8</v>
      </c>
      <c r="AQ104" s="9">
        <v>5.6</v>
      </c>
      <c r="AR104" s="9">
        <v>5.5</v>
      </c>
      <c r="AS104" s="9">
        <v>6</v>
      </c>
      <c r="AT104" s="9">
        <v>5.8</v>
      </c>
      <c r="AU104" s="65">
        <v>5.8</v>
      </c>
      <c r="AV104" s="9">
        <v>5.7</v>
      </c>
      <c r="AW104" s="9">
        <v>5.6</v>
      </c>
      <c r="AX104" s="9">
        <v>6</v>
      </c>
      <c r="AY104" s="9">
        <v>5.8</v>
      </c>
      <c r="AZ104" s="65">
        <v>5.8</v>
      </c>
      <c r="BA104" s="9">
        <v>5.6</v>
      </c>
      <c r="BB104" s="9">
        <v>5.6</v>
      </c>
      <c r="BC104" s="9">
        <v>5.9</v>
      </c>
      <c r="BD104" s="9">
        <v>5.8</v>
      </c>
      <c r="BE104" s="65">
        <v>5.9</v>
      </c>
      <c r="BF104" s="9">
        <v>5.8</v>
      </c>
      <c r="BG104" s="9">
        <v>5.6</v>
      </c>
      <c r="BH104" s="9">
        <v>6.2</v>
      </c>
      <c r="BI104" s="9">
        <v>5.9</v>
      </c>
      <c r="BJ104" s="65">
        <v>6</v>
      </c>
      <c r="BK104" s="9">
        <v>5.9</v>
      </c>
      <c r="BL104" s="9">
        <v>5.8</v>
      </c>
      <c r="BM104" s="9">
        <v>6.2</v>
      </c>
      <c r="BN104" s="9">
        <v>6</v>
      </c>
      <c r="BO104" s="65">
        <v>6.25</v>
      </c>
      <c r="BP104" s="9">
        <v>6.1</v>
      </c>
      <c r="BQ104" s="9">
        <v>5.83</v>
      </c>
      <c r="BR104" s="9">
        <v>6.29</v>
      </c>
      <c r="BS104" s="9">
        <v>6.18</v>
      </c>
      <c r="BT104" s="65">
        <v>6.13</v>
      </c>
      <c r="BU104" s="9">
        <v>5.77</v>
      </c>
      <c r="BV104" s="9">
        <v>6.27</v>
      </c>
      <c r="BW104" s="9">
        <v>6.32</v>
      </c>
      <c r="BX104" s="9">
        <v>6.19</v>
      </c>
    </row>
    <row r="105" spans="1:76" x14ac:dyDescent="0.25">
      <c r="A105" s="11" t="s">
        <v>42</v>
      </c>
      <c r="B105" s="66">
        <v>4.4400000000000004</v>
      </c>
      <c r="C105" s="12">
        <v>3.77</v>
      </c>
      <c r="D105" s="12">
        <v>4.55</v>
      </c>
      <c r="E105" s="12">
        <v>5.38</v>
      </c>
      <c r="F105" s="12">
        <v>4.6100000000000003</v>
      </c>
      <c r="G105" s="66">
        <v>4.6100000000000003</v>
      </c>
      <c r="H105" s="12">
        <v>3.99</v>
      </c>
      <c r="I105" s="12">
        <v>4.41</v>
      </c>
      <c r="J105" s="12">
        <v>5.27</v>
      </c>
      <c r="K105" s="12">
        <v>4.63</v>
      </c>
      <c r="L105" s="66">
        <v>5.01</v>
      </c>
      <c r="M105" s="12">
        <v>5.0599999999999996</v>
      </c>
      <c r="N105" s="12">
        <v>4.66</v>
      </c>
      <c r="O105" s="12">
        <v>5.39</v>
      </c>
      <c r="P105" s="12">
        <v>5.0999999999999996</v>
      </c>
      <c r="Q105" s="66">
        <v>4.6399999999999997</v>
      </c>
      <c r="R105" s="12">
        <v>4.07</v>
      </c>
      <c r="S105" s="12">
        <v>4.58</v>
      </c>
      <c r="T105" s="12">
        <v>5.39</v>
      </c>
      <c r="U105" s="12">
        <v>4.7300000000000004</v>
      </c>
      <c r="V105" s="66">
        <v>4.4400000000000004</v>
      </c>
      <c r="W105" s="12">
        <v>4.0199999999999996</v>
      </c>
      <c r="X105" s="12">
        <v>4.24</v>
      </c>
      <c r="Y105" s="12">
        <v>5.0599999999999996</v>
      </c>
      <c r="Z105" s="12">
        <v>4.53</v>
      </c>
      <c r="AA105" s="66">
        <v>4.5199999999999996</v>
      </c>
      <c r="AB105" s="12">
        <v>3.91</v>
      </c>
      <c r="AC105" s="12">
        <v>4.4000000000000004</v>
      </c>
      <c r="AD105" s="12">
        <v>5.1100000000000003</v>
      </c>
      <c r="AE105" s="12">
        <v>4.55</v>
      </c>
      <c r="AF105" s="66">
        <v>4.3</v>
      </c>
      <c r="AG105" s="12">
        <v>3.72</v>
      </c>
      <c r="AH105" s="12">
        <v>4.37</v>
      </c>
      <c r="AI105" s="12">
        <v>4.96</v>
      </c>
      <c r="AJ105" s="12">
        <v>4.4000000000000004</v>
      </c>
      <c r="AK105" s="66">
        <v>4.4000000000000004</v>
      </c>
      <c r="AL105" s="12">
        <v>3.7</v>
      </c>
      <c r="AM105" s="12">
        <v>4.3</v>
      </c>
      <c r="AN105" s="12">
        <v>5</v>
      </c>
      <c r="AO105" s="12">
        <v>4.4000000000000004</v>
      </c>
      <c r="AP105" s="65">
        <v>4.3</v>
      </c>
      <c r="AQ105" s="9">
        <v>3.5</v>
      </c>
      <c r="AR105" s="9">
        <v>4.3</v>
      </c>
      <c r="AS105" s="9">
        <v>4.9000000000000004</v>
      </c>
      <c r="AT105" s="9">
        <v>4.3</v>
      </c>
      <c r="AU105" s="65">
        <v>4.3</v>
      </c>
      <c r="AV105" s="9">
        <v>3.3</v>
      </c>
      <c r="AW105" s="9">
        <v>4.3</v>
      </c>
      <c r="AX105" s="9">
        <v>4.9000000000000004</v>
      </c>
      <c r="AY105" s="9">
        <v>4.3</v>
      </c>
      <c r="AZ105" s="65">
        <v>4.4000000000000004</v>
      </c>
      <c r="BA105" s="9">
        <v>3.6</v>
      </c>
      <c r="BB105" s="9">
        <v>4.4000000000000004</v>
      </c>
      <c r="BC105" s="9">
        <v>4.9000000000000004</v>
      </c>
      <c r="BD105" s="9">
        <v>4.4000000000000004</v>
      </c>
      <c r="BE105" s="65">
        <v>4.5</v>
      </c>
      <c r="BF105" s="9">
        <v>3.5</v>
      </c>
      <c r="BG105" s="9">
        <v>4.0999999999999996</v>
      </c>
      <c r="BH105" s="9">
        <v>4.9000000000000004</v>
      </c>
      <c r="BI105" s="9">
        <v>4.3</v>
      </c>
      <c r="BJ105" s="65">
        <v>4.9000000000000004</v>
      </c>
      <c r="BK105" s="9">
        <v>3.9</v>
      </c>
      <c r="BL105" s="9">
        <v>4.5</v>
      </c>
      <c r="BM105" s="9">
        <v>5.2</v>
      </c>
      <c r="BN105" s="9">
        <v>4.7</v>
      </c>
      <c r="BO105" s="65"/>
      <c r="BP105" s="9"/>
      <c r="BQ105" s="9"/>
      <c r="BR105" s="9"/>
      <c r="BS105" s="9"/>
      <c r="BT105" s="65"/>
      <c r="BU105" s="9"/>
      <c r="BV105" s="9"/>
      <c r="BW105" s="9"/>
      <c r="BX105" s="9"/>
    </row>
    <row r="106" spans="1:76" x14ac:dyDescent="0.25">
      <c r="A106" s="11" t="s">
        <v>74</v>
      </c>
      <c r="B106" s="66"/>
      <c r="C106" s="12"/>
      <c r="D106" s="12"/>
      <c r="E106" s="12"/>
      <c r="F106" s="12"/>
      <c r="G106" s="66"/>
      <c r="H106" s="12"/>
      <c r="I106" s="12"/>
      <c r="J106" s="12"/>
      <c r="K106" s="12"/>
      <c r="L106" s="66"/>
      <c r="M106" s="12"/>
      <c r="N106" s="12"/>
      <c r="O106" s="12"/>
      <c r="P106" s="12"/>
      <c r="Q106" s="66"/>
      <c r="R106" s="12"/>
      <c r="S106" s="12"/>
      <c r="T106" s="12"/>
      <c r="U106" s="12"/>
      <c r="V106" s="66"/>
      <c r="W106" s="12"/>
      <c r="X106" s="12"/>
      <c r="Y106" s="12"/>
      <c r="Z106" s="12"/>
      <c r="AA106" s="66">
        <v>7.97</v>
      </c>
      <c r="AB106" s="12">
        <v>7.45</v>
      </c>
      <c r="AC106" s="12">
        <v>7.89</v>
      </c>
      <c r="AD106" s="12">
        <v>8.83</v>
      </c>
      <c r="AE106" s="12">
        <v>8.1</v>
      </c>
      <c r="AF106" s="66">
        <v>8.1</v>
      </c>
      <c r="AG106" s="12">
        <v>7.69</v>
      </c>
      <c r="AH106" s="12">
        <v>7.93</v>
      </c>
      <c r="AI106" s="12">
        <v>8.8000000000000007</v>
      </c>
      <c r="AJ106" s="12">
        <v>8.1999999999999993</v>
      </c>
      <c r="AK106" s="66"/>
      <c r="AL106" s="12"/>
      <c r="AM106" s="12"/>
      <c r="AN106" s="12"/>
      <c r="AO106" s="12"/>
      <c r="AP106" s="65"/>
      <c r="AQ106" s="9"/>
      <c r="AR106" s="9"/>
      <c r="AS106" s="9"/>
      <c r="AT106" s="9"/>
      <c r="AU106" s="65">
        <v>8</v>
      </c>
      <c r="AV106" s="9">
        <v>7.6</v>
      </c>
      <c r="AW106" s="9">
        <v>7.6</v>
      </c>
      <c r="AX106" s="9">
        <v>8.6999999999999993</v>
      </c>
      <c r="AY106" s="9">
        <v>8</v>
      </c>
      <c r="AZ106" s="65"/>
      <c r="BA106" s="9"/>
      <c r="BB106" s="9"/>
      <c r="BC106" s="9"/>
      <c r="BD106" s="9"/>
      <c r="BE106" s="65">
        <v>7.9</v>
      </c>
      <c r="BF106" s="9">
        <v>7.5</v>
      </c>
      <c r="BG106" s="9">
        <v>7.4</v>
      </c>
      <c r="BH106" s="9">
        <v>8.5</v>
      </c>
      <c r="BI106" s="9">
        <v>7.9</v>
      </c>
      <c r="BJ106" s="65"/>
      <c r="BK106" s="9"/>
      <c r="BL106" s="9"/>
      <c r="BM106" s="9"/>
      <c r="BN106" s="9"/>
      <c r="BO106" s="65"/>
      <c r="BP106" s="9"/>
      <c r="BQ106" s="9"/>
      <c r="BR106" s="9"/>
      <c r="BS106" s="9"/>
      <c r="BT106" s="65"/>
      <c r="BU106" s="9"/>
      <c r="BV106" s="9"/>
      <c r="BW106" s="9"/>
      <c r="BX106" s="9"/>
    </row>
    <row r="107" spans="1:76" x14ac:dyDescent="0.25">
      <c r="A107" s="11" t="s">
        <v>80</v>
      </c>
      <c r="B107" s="66"/>
      <c r="C107" s="12"/>
      <c r="D107" s="12"/>
      <c r="E107" s="12"/>
      <c r="F107" s="12"/>
      <c r="G107" s="66"/>
      <c r="H107" s="12"/>
      <c r="I107" s="12"/>
      <c r="J107" s="12"/>
      <c r="K107" s="12"/>
      <c r="L107" s="66"/>
      <c r="M107" s="12"/>
      <c r="N107" s="12"/>
      <c r="O107" s="12"/>
      <c r="P107" s="12"/>
      <c r="Q107" s="66"/>
      <c r="R107" s="12"/>
      <c r="S107" s="12"/>
      <c r="T107" s="12"/>
      <c r="U107" s="12"/>
      <c r="V107" s="66"/>
      <c r="W107" s="12"/>
      <c r="X107" s="12"/>
      <c r="Y107" s="12"/>
      <c r="Z107" s="12"/>
      <c r="AA107" s="66"/>
      <c r="AB107" s="12"/>
      <c r="AC107" s="12"/>
      <c r="AD107" s="12"/>
      <c r="AE107" s="12"/>
      <c r="AF107" s="66"/>
      <c r="AG107" s="12"/>
      <c r="AH107" s="12"/>
      <c r="AI107" s="12"/>
      <c r="AJ107" s="12"/>
      <c r="AK107" s="66"/>
      <c r="AL107" s="12"/>
      <c r="AM107" s="12"/>
      <c r="AN107" s="12"/>
      <c r="AO107" s="12"/>
      <c r="AP107" s="65">
        <v>8</v>
      </c>
      <c r="AQ107" s="9">
        <v>7.6</v>
      </c>
      <c r="AR107" s="9">
        <v>7.7</v>
      </c>
      <c r="AS107" s="9">
        <v>8.6</v>
      </c>
      <c r="AT107" s="9">
        <v>8</v>
      </c>
      <c r="AU107" s="65">
        <v>7.9</v>
      </c>
      <c r="AV107" s="9">
        <v>7.6</v>
      </c>
      <c r="AW107" s="9">
        <v>7.6</v>
      </c>
      <c r="AX107" s="9">
        <v>8.6</v>
      </c>
      <c r="AY107" s="9">
        <v>8</v>
      </c>
      <c r="AZ107" s="65"/>
      <c r="BA107" s="9"/>
      <c r="BB107" s="9"/>
      <c r="BC107" s="9"/>
      <c r="BD107" s="9"/>
      <c r="BE107" s="65"/>
      <c r="BF107" s="9"/>
      <c r="BG107" s="9"/>
      <c r="BH107" s="9"/>
      <c r="BI107" s="9"/>
      <c r="BJ107" s="65">
        <v>7.6</v>
      </c>
      <c r="BK107" s="9">
        <v>7.4</v>
      </c>
      <c r="BL107" s="9">
        <v>7.3</v>
      </c>
      <c r="BM107" s="9">
        <v>8.3000000000000007</v>
      </c>
      <c r="BN107" s="9">
        <v>7.7</v>
      </c>
      <c r="BO107" s="65">
        <v>7.92</v>
      </c>
      <c r="BP107" s="9">
        <v>7.67</v>
      </c>
      <c r="BQ107" s="9">
        <v>7.48</v>
      </c>
      <c r="BR107" s="9">
        <v>8.44</v>
      </c>
      <c r="BS107" s="9">
        <v>7.95</v>
      </c>
      <c r="BT107" s="65">
        <v>7.42</v>
      </c>
      <c r="BU107" s="9">
        <v>7.06</v>
      </c>
      <c r="BV107" s="9">
        <v>7.73</v>
      </c>
      <c r="BW107" s="9">
        <v>8.01</v>
      </c>
      <c r="BX107" s="9">
        <v>6.62</v>
      </c>
    </row>
    <row r="108" spans="1:76" x14ac:dyDescent="0.25">
      <c r="A108" s="11" t="s">
        <v>73</v>
      </c>
      <c r="B108" s="66"/>
      <c r="C108" s="12"/>
      <c r="D108" s="12"/>
      <c r="E108" s="12"/>
      <c r="F108" s="12"/>
      <c r="G108" s="66"/>
      <c r="H108" s="12"/>
      <c r="I108" s="12"/>
      <c r="J108" s="12"/>
      <c r="K108" s="12"/>
      <c r="L108" s="66"/>
      <c r="M108" s="12"/>
      <c r="N108" s="12"/>
      <c r="O108" s="12"/>
      <c r="P108" s="12"/>
      <c r="Q108" s="66"/>
      <c r="R108" s="12"/>
      <c r="S108" s="12"/>
      <c r="T108" s="12"/>
      <c r="U108" s="12"/>
      <c r="V108" s="66">
        <v>5.01</v>
      </c>
      <c r="W108" s="12">
        <v>5.21</v>
      </c>
      <c r="X108" s="12">
        <v>5.34</v>
      </c>
      <c r="Y108" s="12">
        <v>5.47</v>
      </c>
      <c r="Z108" s="12">
        <v>5.3</v>
      </c>
      <c r="AA108" s="66">
        <v>5.97</v>
      </c>
      <c r="AB108" s="12">
        <v>6.09</v>
      </c>
      <c r="AC108" s="12">
        <v>6.03</v>
      </c>
      <c r="AD108" s="12">
        <v>6.38</v>
      </c>
      <c r="AE108" s="12">
        <v>6.18</v>
      </c>
      <c r="AF108" s="66">
        <v>5.98</v>
      </c>
      <c r="AG108" s="12">
        <v>6.23</v>
      </c>
      <c r="AH108" s="12">
        <v>5.99</v>
      </c>
      <c r="AI108" s="12">
        <v>6.36</v>
      </c>
      <c r="AJ108" s="12">
        <v>6.2</v>
      </c>
      <c r="AK108" s="66">
        <v>6.2</v>
      </c>
      <c r="AL108" s="12">
        <v>6.3</v>
      </c>
      <c r="AM108" s="12">
        <v>6</v>
      </c>
      <c r="AN108" s="12">
        <v>6.4</v>
      </c>
      <c r="AO108" s="12">
        <v>6.3</v>
      </c>
      <c r="AP108" s="65">
        <v>6.3</v>
      </c>
      <c r="AQ108" s="9">
        <v>6.3</v>
      </c>
      <c r="AR108" s="9">
        <v>6.1</v>
      </c>
      <c r="AS108" s="9">
        <v>6.4</v>
      </c>
      <c r="AT108" s="9">
        <v>6.3</v>
      </c>
      <c r="AU108" s="65"/>
      <c r="AV108" s="9"/>
      <c r="AW108" s="9"/>
      <c r="AX108" s="9"/>
      <c r="AY108" s="9"/>
      <c r="AZ108" s="91"/>
      <c r="BA108" s="13"/>
      <c r="BB108" s="13"/>
      <c r="BC108" s="13"/>
      <c r="BD108" s="13"/>
      <c r="BE108" s="65">
        <v>6.4</v>
      </c>
      <c r="BF108" s="9">
        <v>6.5</v>
      </c>
      <c r="BG108" s="9">
        <v>6.1</v>
      </c>
      <c r="BH108" s="9">
        <v>6.6</v>
      </c>
      <c r="BI108" s="9">
        <v>6.5</v>
      </c>
      <c r="BJ108" s="65">
        <v>6.3</v>
      </c>
      <c r="BK108" s="9">
        <v>6.6</v>
      </c>
      <c r="BL108" s="9">
        <v>6.1</v>
      </c>
      <c r="BM108" s="9">
        <v>6.5</v>
      </c>
      <c r="BN108" s="9">
        <v>6.4</v>
      </c>
      <c r="BO108" s="65"/>
      <c r="BP108" s="9"/>
      <c r="BQ108" s="9"/>
      <c r="BR108" s="9"/>
      <c r="BS108" s="9"/>
      <c r="BT108" s="65"/>
      <c r="BU108" s="9"/>
      <c r="BV108" s="9"/>
      <c r="BW108" s="9"/>
      <c r="BX108" s="9"/>
    </row>
    <row r="109" spans="1:76" x14ac:dyDescent="0.25">
      <c r="A109" s="11" t="s">
        <v>45</v>
      </c>
      <c r="B109" s="66"/>
      <c r="C109" s="12"/>
      <c r="D109" s="12"/>
      <c r="E109" s="12"/>
      <c r="F109" s="12"/>
      <c r="G109" s="66"/>
      <c r="H109" s="12"/>
      <c r="I109" s="12"/>
      <c r="J109" s="12"/>
      <c r="K109" s="12"/>
      <c r="L109" s="66">
        <v>5.62</v>
      </c>
      <c r="M109" s="12">
        <v>5.98</v>
      </c>
      <c r="N109" s="12">
        <v>5.57</v>
      </c>
      <c r="O109" s="12">
        <v>5.76</v>
      </c>
      <c r="P109" s="12">
        <v>5.8</v>
      </c>
      <c r="Q109" s="66"/>
      <c r="R109" s="12"/>
      <c r="S109" s="12"/>
      <c r="T109" s="12"/>
      <c r="U109" s="12"/>
      <c r="V109" s="66"/>
      <c r="W109" s="12"/>
      <c r="X109" s="12"/>
      <c r="Y109" s="12"/>
      <c r="Z109" s="12"/>
      <c r="AA109" s="66">
        <v>5.21</v>
      </c>
      <c r="AB109" s="12">
        <v>5.3</v>
      </c>
      <c r="AC109" s="12">
        <v>5.38</v>
      </c>
      <c r="AD109" s="12">
        <v>5.46</v>
      </c>
      <c r="AE109" s="12">
        <v>5.4</v>
      </c>
      <c r="AF109" s="66">
        <v>5.46</v>
      </c>
      <c r="AG109" s="12">
        <v>5.35</v>
      </c>
      <c r="AH109" s="12">
        <v>5.39</v>
      </c>
      <c r="AI109" s="12">
        <v>5.51</v>
      </c>
      <c r="AJ109" s="12">
        <v>5.49</v>
      </c>
      <c r="AK109" s="66">
        <v>5.8</v>
      </c>
      <c r="AL109" s="12">
        <v>5.6</v>
      </c>
      <c r="AM109" s="12">
        <v>5.7</v>
      </c>
      <c r="AN109" s="12">
        <v>5.8</v>
      </c>
      <c r="AO109" s="12">
        <v>5.8</v>
      </c>
      <c r="AP109" s="65">
        <v>5.8</v>
      </c>
      <c r="AQ109" s="9">
        <v>5.6</v>
      </c>
      <c r="AR109" s="9">
        <v>5.7</v>
      </c>
      <c r="AS109" s="9">
        <v>5.7</v>
      </c>
      <c r="AT109" s="9">
        <v>5.8</v>
      </c>
      <c r="AU109" s="65">
        <v>6</v>
      </c>
      <c r="AV109" s="9">
        <v>5.8</v>
      </c>
      <c r="AW109" s="9">
        <v>5.8</v>
      </c>
      <c r="AX109" s="9">
        <v>5.8</v>
      </c>
      <c r="AY109" s="9">
        <v>5.9</v>
      </c>
      <c r="AZ109" s="100">
        <v>5.9</v>
      </c>
      <c r="BA109" s="5">
        <v>5.8</v>
      </c>
      <c r="BB109" s="5">
        <v>5.8</v>
      </c>
      <c r="BC109" s="5">
        <v>5.8</v>
      </c>
      <c r="BD109" s="5">
        <v>5.9</v>
      </c>
      <c r="BE109" s="65">
        <v>6.1</v>
      </c>
      <c r="BF109" s="9">
        <v>6</v>
      </c>
      <c r="BG109" s="9">
        <v>5.8</v>
      </c>
      <c r="BH109" s="9">
        <v>6</v>
      </c>
      <c r="BI109" s="9">
        <v>6</v>
      </c>
      <c r="BJ109" s="65">
        <v>6.1</v>
      </c>
      <c r="BK109" s="9">
        <v>5.9</v>
      </c>
      <c r="BL109" s="9">
        <v>5.8</v>
      </c>
      <c r="BM109" s="9">
        <v>5.9</v>
      </c>
      <c r="BN109" s="9">
        <v>6</v>
      </c>
      <c r="BO109" s="65">
        <v>6.16</v>
      </c>
      <c r="BP109" s="9">
        <v>6.12</v>
      </c>
      <c r="BQ109" s="9">
        <v>5.83</v>
      </c>
      <c r="BR109" s="9">
        <v>6</v>
      </c>
      <c r="BS109" s="9">
        <v>6.09</v>
      </c>
      <c r="BT109" s="65">
        <v>6.27</v>
      </c>
      <c r="BU109" s="9">
        <v>6.15</v>
      </c>
      <c r="BV109" s="9">
        <v>5.85</v>
      </c>
      <c r="BW109" s="9">
        <v>5.99</v>
      </c>
      <c r="BX109" s="9">
        <v>6.13</v>
      </c>
    </row>
    <row r="110" spans="1:76" x14ac:dyDescent="0.25">
      <c r="A110" s="11" t="s">
        <v>75</v>
      </c>
      <c r="B110" s="66"/>
      <c r="C110" s="12"/>
      <c r="D110" s="12"/>
      <c r="E110" s="12"/>
      <c r="F110" s="12"/>
      <c r="G110" s="66"/>
      <c r="H110" s="12"/>
      <c r="I110" s="12"/>
      <c r="J110" s="12"/>
      <c r="K110" s="12"/>
      <c r="L110" s="66"/>
      <c r="M110" s="12"/>
      <c r="N110" s="12"/>
      <c r="O110" s="12"/>
      <c r="P110" s="12"/>
      <c r="Q110" s="66"/>
      <c r="R110" s="12"/>
      <c r="S110" s="12"/>
      <c r="T110" s="12"/>
      <c r="U110" s="12"/>
      <c r="V110" s="66"/>
      <c r="W110" s="12"/>
      <c r="X110" s="12"/>
      <c r="Y110" s="12"/>
      <c r="Z110" s="12"/>
      <c r="AA110" s="66">
        <v>6.8</v>
      </c>
      <c r="AB110" s="12">
        <v>6.33</v>
      </c>
      <c r="AC110" s="12">
        <v>6.96</v>
      </c>
      <c r="AD110" s="12">
        <v>7.76</v>
      </c>
      <c r="AE110" s="12">
        <v>7.03</v>
      </c>
      <c r="AF110" s="66">
        <v>6.87</v>
      </c>
      <c r="AG110" s="12">
        <v>6.48</v>
      </c>
      <c r="AH110" s="12">
        <v>7.01</v>
      </c>
      <c r="AI110" s="12">
        <v>7.72</v>
      </c>
      <c r="AJ110" s="12">
        <v>7.09</v>
      </c>
      <c r="AK110" s="66"/>
      <c r="AL110" s="12"/>
      <c r="AM110" s="12"/>
      <c r="AN110" s="12"/>
      <c r="AO110" s="12"/>
      <c r="AP110" s="65"/>
      <c r="AQ110" s="9"/>
      <c r="AR110" s="9"/>
      <c r="AS110" s="9"/>
      <c r="AT110" s="9"/>
      <c r="AU110" s="65"/>
      <c r="AV110" s="9"/>
      <c r="AW110" s="9"/>
      <c r="AX110" s="9"/>
      <c r="AY110" s="9"/>
      <c r="AZ110" s="91"/>
      <c r="BA110" s="13"/>
      <c r="BB110" s="13"/>
      <c r="BC110" s="13"/>
      <c r="BD110" s="13"/>
      <c r="BE110" s="65"/>
      <c r="BF110" s="9"/>
      <c r="BG110" s="9"/>
      <c r="BH110" s="9"/>
      <c r="BI110" s="9"/>
      <c r="BJ110" s="65"/>
      <c r="BK110" s="9"/>
      <c r="BL110" s="9"/>
      <c r="BM110" s="9"/>
      <c r="BN110" s="9"/>
      <c r="BO110" s="65">
        <v>7.15</v>
      </c>
      <c r="BP110" s="9">
        <v>6.78</v>
      </c>
      <c r="BQ110" s="9">
        <v>6.84</v>
      </c>
      <c r="BR110" s="9">
        <v>7.55</v>
      </c>
      <c r="BS110" s="9">
        <v>7.14</v>
      </c>
      <c r="BT110" s="65">
        <v>6.88</v>
      </c>
      <c r="BU110" s="9">
        <v>6.47</v>
      </c>
      <c r="BV110" s="9">
        <v>7.21</v>
      </c>
      <c r="BW110" s="9">
        <v>7.68</v>
      </c>
      <c r="BX110" s="9">
        <v>7.13</v>
      </c>
    </row>
  </sheetData>
  <mergeCells count="2">
    <mergeCell ref="A1:BX1"/>
    <mergeCell ref="A58:BX58"/>
  </mergeCells>
  <conditionalFormatting sqref="B4:BX110">
    <cfRule type="cellIs" dxfId="79" priority="1" operator="between">
      <formula>3</formula>
      <formula>4.99</formula>
    </cfRule>
    <cfRule type="cellIs" dxfId="78" priority="2" operator="between">
      <formula>4.5</formula>
      <formula>4.99</formula>
    </cfRule>
    <cfRule type="cellIs" dxfId="77" priority="3" operator="between">
      <formula>5</formula>
      <formula>5.49</formula>
    </cfRule>
    <cfRule type="cellIs" dxfId="76" priority="4" operator="between">
      <formula>5.5</formula>
      <formula>5.99</formula>
    </cfRule>
    <cfRule type="cellIs" dxfId="75" priority="5" operator="between">
      <formula>6</formula>
      <formula>6.49</formula>
    </cfRule>
    <cfRule type="cellIs" dxfId="74" priority="6" operator="between">
      <formula>6.5</formula>
      <formula>6.99</formula>
    </cfRule>
    <cfRule type="cellIs" dxfId="73" priority="7" operator="between">
      <formula>7</formula>
      <formula>7.49</formula>
    </cfRule>
    <cfRule type="cellIs" dxfId="72" priority="8" operator="greaterThanOrEqual">
      <formula>7.5</formula>
    </cfRule>
  </conditionalFormatting>
  <pageMargins left="0.7" right="0.7" top="0.75" bottom="0.75" header="0.3" footer="0.3"/>
  <pageSetup paperSize="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F7B73-36CE-49FC-A760-AA7522110CCF}">
  <dimension ref="A1:CL109"/>
  <sheetViews>
    <sheetView zoomScale="80" zoomScaleNormal="80" workbookViewId="0">
      <pane xSplit="1" ySplit="3" topLeftCell="BF4" activePane="bottomRight" state="frozen"/>
      <selection pane="topRight" activeCell="B1" sqref="B1"/>
      <selection pane="bottomLeft" activeCell="A4" sqref="A4"/>
      <selection pane="bottomRight" activeCell="CC54" sqref="CC54"/>
    </sheetView>
  </sheetViews>
  <sheetFormatPr defaultRowHeight="15" x14ac:dyDescent="0.25"/>
  <cols>
    <col min="1" max="1" width="21.90625" style="26" customWidth="1"/>
    <col min="2" max="6" width="5.6328125" style="26" hidden="1" customWidth="1"/>
    <col min="7" max="7" width="5.6328125" style="71" customWidth="1"/>
    <col min="8" max="11" width="5.6328125" style="26" customWidth="1"/>
    <col min="12" max="12" width="5.6328125" style="71" customWidth="1"/>
    <col min="13" max="16" width="5.6328125" style="26" customWidth="1"/>
    <col min="17" max="17" width="5.6328125" style="71" customWidth="1"/>
    <col min="18" max="21" width="5.6328125" style="26" customWidth="1"/>
    <col min="22" max="22" width="5.6328125" style="71" customWidth="1"/>
    <col min="23" max="26" width="5.6328125" style="26" customWidth="1"/>
    <col min="27" max="27" width="5.6328125" style="71" customWidth="1"/>
    <col min="28" max="31" width="5.6328125" style="26" customWidth="1"/>
    <col min="32" max="32" width="5.6328125" style="71" customWidth="1"/>
    <col min="33" max="36" width="5.6328125" style="26" customWidth="1"/>
    <col min="37" max="37" width="5.6328125" style="71" customWidth="1"/>
    <col min="38" max="41" width="5.6328125" style="26" customWidth="1"/>
    <col min="42" max="42" width="5.6328125" style="71" customWidth="1"/>
    <col min="43" max="46" width="5.6328125" style="26" customWidth="1"/>
    <col min="47" max="47" width="5.6328125" style="71" customWidth="1"/>
    <col min="48" max="51" width="5.6328125" style="26" customWidth="1"/>
    <col min="52" max="52" width="5.6328125" style="71" customWidth="1"/>
    <col min="53" max="56" width="5.6328125" style="26" customWidth="1"/>
    <col min="57" max="57" width="5.6328125" style="71" customWidth="1"/>
    <col min="58" max="61" width="5.6328125" style="26" customWidth="1"/>
    <col min="62" max="62" width="5.6328125" style="71" customWidth="1"/>
    <col min="63" max="66" width="5.6328125" style="26" customWidth="1"/>
    <col min="67" max="67" width="5.6328125" style="84" customWidth="1"/>
    <col min="68" max="71" width="5.6328125" style="6" customWidth="1"/>
    <col min="72" max="72" width="5.6328125" style="71" customWidth="1"/>
    <col min="73" max="76" width="5.6328125" style="26" customWidth="1"/>
    <col min="77" max="77" width="5.6328125" style="84" customWidth="1"/>
    <col min="78" max="81" width="5.6328125" style="6" customWidth="1"/>
    <col min="82" max="82" width="5.6328125" style="71" customWidth="1"/>
    <col min="83" max="90" width="5.6328125" style="26" customWidth="1"/>
    <col min="91" max="16384" width="8.7265625" style="6"/>
  </cols>
  <sheetData>
    <row r="1" spans="1:90" x14ac:dyDescent="0.25">
      <c r="A1" s="28" t="s">
        <v>179</v>
      </c>
      <c r="B1" s="28"/>
      <c r="C1" s="28"/>
      <c r="D1" s="28"/>
      <c r="E1" s="28"/>
      <c r="F1" s="28"/>
      <c r="G1" s="90"/>
      <c r="H1" s="28"/>
      <c r="I1" s="28"/>
      <c r="J1" s="28"/>
      <c r="K1" s="28"/>
      <c r="L1" s="90"/>
      <c r="M1" s="28"/>
      <c r="N1" s="28"/>
      <c r="O1" s="28"/>
      <c r="P1" s="28"/>
      <c r="Q1" s="90"/>
      <c r="R1" s="28"/>
      <c r="S1" s="28"/>
      <c r="T1" s="28"/>
      <c r="U1" s="28"/>
      <c r="V1" s="90"/>
      <c r="W1" s="28"/>
      <c r="X1" s="28"/>
      <c r="Y1" s="28"/>
      <c r="Z1" s="28"/>
      <c r="AA1" s="90"/>
      <c r="AB1" s="28"/>
      <c r="AC1" s="28"/>
      <c r="AD1" s="28"/>
      <c r="AE1" s="28"/>
      <c r="AF1" s="90"/>
      <c r="AG1" s="28"/>
      <c r="AH1" s="28"/>
      <c r="AI1" s="28"/>
      <c r="AJ1" s="28"/>
      <c r="AK1" s="90"/>
      <c r="AL1" s="28"/>
      <c r="AM1" s="28"/>
      <c r="AN1" s="28"/>
      <c r="AO1" s="28"/>
      <c r="AP1" s="90"/>
      <c r="AQ1" s="28"/>
      <c r="AR1" s="28"/>
      <c r="AS1" s="28"/>
      <c r="AT1" s="28"/>
      <c r="AU1" s="90"/>
      <c r="AV1" s="28"/>
      <c r="AW1" s="28"/>
      <c r="AX1" s="28"/>
      <c r="AY1" s="28"/>
      <c r="AZ1" s="90"/>
      <c r="BA1" s="28"/>
      <c r="BB1" s="28"/>
      <c r="BC1" s="28"/>
      <c r="BD1" s="28"/>
      <c r="BE1" s="90"/>
      <c r="BF1" s="28"/>
      <c r="BG1" s="28"/>
      <c r="BH1" s="28"/>
      <c r="BI1" s="28"/>
      <c r="BJ1" s="90"/>
      <c r="BK1" s="28"/>
      <c r="BL1" s="28"/>
      <c r="BM1" s="28"/>
      <c r="BN1" s="28"/>
      <c r="BO1" s="90"/>
      <c r="BP1" s="28"/>
      <c r="BQ1" s="28"/>
      <c r="BR1" s="28"/>
      <c r="BS1" s="28"/>
      <c r="BT1" s="90"/>
      <c r="BU1" s="28"/>
      <c r="BV1" s="28"/>
      <c r="BW1" s="28"/>
      <c r="BX1" s="28"/>
      <c r="BY1" s="90"/>
      <c r="BZ1" s="28"/>
      <c r="CA1" s="28"/>
      <c r="CB1" s="28"/>
      <c r="CC1" s="28"/>
      <c r="CD1" s="130"/>
      <c r="CE1" s="62"/>
      <c r="CF1" s="62"/>
      <c r="CG1" s="62"/>
      <c r="CH1" s="128"/>
      <c r="CI1" s="62"/>
      <c r="CJ1" s="62"/>
      <c r="CK1" s="62"/>
      <c r="CL1" s="62"/>
    </row>
    <row r="2" spans="1:90" x14ac:dyDescent="0.25">
      <c r="A2" s="33"/>
      <c r="B2" s="181">
        <v>2003</v>
      </c>
      <c r="C2" s="181"/>
      <c r="D2" s="181"/>
      <c r="E2" s="181"/>
      <c r="F2" s="181"/>
      <c r="G2" s="181">
        <v>2004</v>
      </c>
      <c r="H2" s="181"/>
      <c r="I2" s="181"/>
      <c r="J2" s="181"/>
      <c r="K2" s="181"/>
      <c r="L2" s="181">
        <v>2005</v>
      </c>
      <c r="M2" s="181"/>
      <c r="N2" s="181"/>
      <c r="O2" s="181"/>
      <c r="P2" s="181"/>
      <c r="Q2" s="181">
        <v>2006</v>
      </c>
      <c r="R2" s="181"/>
      <c r="S2" s="181"/>
      <c r="T2" s="181"/>
      <c r="U2" s="181"/>
      <c r="V2" s="181">
        <v>2007</v>
      </c>
      <c r="W2" s="181"/>
      <c r="X2" s="181"/>
      <c r="Y2" s="181"/>
      <c r="Z2" s="181"/>
      <c r="AA2" s="181">
        <v>2008</v>
      </c>
      <c r="AB2" s="181"/>
      <c r="AC2" s="181"/>
      <c r="AD2" s="181"/>
      <c r="AE2" s="181"/>
      <c r="AF2" s="181">
        <v>2009</v>
      </c>
      <c r="AG2" s="181"/>
      <c r="AH2" s="181"/>
      <c r="AI2" s="181"/>
      <c r="AJ2" s="181"/>
      <c r="AK2" s="181">
        <v>2010</v>
      </c>
      <c r="AL2" s="181"/>
      <c r="AM2" s="181"/>
      <c r="AN2" s="181"/>
      <c r="AO2" s="181"/>
      <c r="AP2" s="181">
        <v>2011</v>
      </c>
      <c r="AQ2" s="181"/>
      <c r="AR2" s="181"/>
      <c r="AS2" s="181"/>
      <c r="AT2" s="181"/>
      <c r="AU2" s="181">
        <v>2012</v>
      </c>
      <c r="AV2" s="181"/>
      <c r="AW2" s="181"/>
      <c r="AX2" s="181"/>
      <c r="AY2" s="181"/>
      <c r="AZ2" s="181">
        <v>2013</v>
      </c>
      <c r="BA2" s="181"/>
      <c r="BB2" s="181"/>
      <c r="BC2" s="181"/>
      <c r="BD2" s="181"/>
      <c r="BE2" s="181">
        <v>2014</v>
      </c>
      <c r="BF2" s="181"/>
      <c r="BG2" s="181"/>
      <c r="BH2" s="181"/>
      <c r="BI2" s="181"/>
      <c r="BJ2" s="181">
        <v>2015</v>
      </c>
      <c r="BK2" s="181"/>
      <c r="BL2" s="181"/>
      <c r="BM2" s="181"/>
      <c r="BN2" s="181"/>
      <c r="BO2" s="181">
        <v>2017</v>
      </c>
      <c r="BP2" s="181"/>
      <c r="BQ2" s="181"/>
      <c r="BR2" s="181"/>
      <c r="BS2" s="181"/>
      <c r="BT2" s="181">
        <v>2018</v>
      </c>
      <c r="BU2" s="181"/>
      <c r="BV2" s="181"/>
      <c r="BW2" s="181"/>
      <c r="BX2" s="181"/>
      <c r="BY2" s="181" t="s">
        <v>181</v>
      </c>
      <c r="BZ2" s="181"/>
      <c r="CA2" s="181"/>
      <c r="CB2" s="181"/>
      <c r="CC2" s="181"/>
      <c r="CD2" s="130" t="s">
        <v>183</v>
      </c>
      <c r="CE2" s="62"/>
      <c r="CF2" s="62"/>
      <c r="CG2" s="62"/>
      <c r="CH2" s="128"/>
      <c r="CI2" s="62"/>
      <c r="CJ2" s="62"/>
      <c r="CK2" s="62"/>
      <c r="CL2" s="62"/>
    </row>
    <row r="3" spans="1:90" ht="15.6" thickBot="1" x14ac:dyDescent="0.3">
      <c r="A3" s="34" t="s">
        <v>0</v>
      </c>
      <c r="B3" s="32" t="s">
        <v>1</v>
      </c>
      <c r="C3" s="32" t="s">
        <v>2</v>
      </c>
      <c r="D3" s="32" t="s">
        <v>3</v>
      </c>
      <c r="E3" s="32" t="s">
        <v>4</v>
      </c>
      <c r="F3" s="32" t="s">
        <v>5</v>
      </c>
      <c r="G3" s="67" t="s">
        <v>1</v>
      </c>
      <c r="H3" s="32" t="s">
        <v>2</v>
      </c>
      <c r="I3" s="32" t="s">
        <v>3</v>
      </c>
      <c r="J3" s="32" t="s">
        <v>4</v>
      </c>
      <c r="K3" s="32" t="s">
        <v>5</v>
      </c>
      <c r="L3" s="67" t="s">
        <v>1</v>
      </c>
      <c r="M3" s="32" t="s">
        <v>2</v>
      </c>
      <c r="N3" s="32" t="s">
        <v>3</v>
      </c>
      <c r="O3" s="32" t="s">
        <v>4</v>
      </c>
      <c r="P3" s="32" t="s">
        <v>5</v>
      </c>
      <c r="Q3" s="67" t="s">
        <v>1</v>
      </c>
      <c r="R3" s="32" t="s">
        <v>2</v>
      </c>
      <c r="S3" s="32" t="s">
        <v>3</v>
      </c>
      <c r="T3" s="32" t="s">
        <v>4</v>
      </c>
      <c r="U3" s="32" t="s">
        <v>5</v>
      </c>
      <c r="V3" s="67" t="s">
        <v>1</v>
      </c>
      <c r="W3" s="32" t="s">
        <v>2</v>
      </c>
      <c r="X3" s="32" t="s">
        <v>3</v>
      </c>
      <c r="Y3" s="32" t="s">
        <v>4</v>
      </c>
      <c r="Z3" s="32" t="s">
        <v>5</v>
      </c>
      <c r="AA3" s="67" t="s">
        <v>1</v>
      </c>
      <c r="AB3" s="32" t="s">
        <v>2</v>
      </c>
      <c r="AC3" s="32" t="s">
        <v>3</v>
      </c>
      <c r="AD3" s="32" t="s">
        <v>4</v>
      </c>
      <c r="AE3" s="32" t="s">
        <v>5</v>
      </c>
      <c r="AF3" s="67" t="s">
        <v>1</v>
      </c>
      <c r="AG3" s="32" t="s">
        <v>2</v>
      </c>
      <c r="AH3" s="32" t="s">
        <v>3</v>
      </c>
      <c r="AI3" s="32" t="s">
        <v>4</v>
      </c>
      <c r="AJ3" s="32" t="s">
        <v>5</v>
      </c>
      <c r="AK3" s="67" t="s">
        <v>1</v>
      </c>
      <c r="AL3" s="32" t="s">
        <v>2</v>
      </c>
      <c r="AM3" s="32" t="s">
        <v>3</v>
      </c>
      <c r="AN3" s="32" t="s">
        <v>4</v>
      </c>
      <c r="AO3" s="32" t="s">
        <v>5</v>
      </c>
      <c r="AP3" s="67" t="s">
        <v>1</v>
      </c>
      <c r="AQ3" s="32" t="s">
        <v>2</v>
      </c>
      <c r="AR3" s="32" t="s">
        <v>3</v>
      </c>
      <c r="AS3" s="32" t="s">
        <v>4</v>
      </c>
      <c r="AT3" s="32" t="s">
        <v>5</v>
      </c>
      <c r="AU3" s="67" t="s">
        <v>1</v>
      </c>
      <c r="AV3" s="32" t="s">
        <v>2</v>
      </c>
      <c r="AW3" s="32" t="s">
        <v>3</v>
      </c>
      <c r="AX3" s="32" t="s">
        <v>4</v>
      </c>
      <c r="AY3" s="32" t="s">
        <v>5</v>
      </c>
      <c r="AZ3" s="67" t="s">
        <v>1</v>
      </c>
      <c r="BA3" s="32" t="s">
        <v>2</v>
      </c>
      <c r="BB3" s="32" t="s">
        <v>3</v>
      </c>
      <c r="BC3" s="32" t="s">
        <v>4</v>
      </c>
      <c r="BD3" s="32" t="s">
        <v>5</v>
      </c>
      <c r="BE3" s="67" t="s">
        <v>1</v>
      </c>
      <c r="BF3" s="32" t="s">
        <v>2</v>
      </c>
      <c r="BG3" s="32" t="s">
        <v>3</v>
      </c>
      <c r="BH3" s="32" t="s">
        <v>4</v>
      </c>
      <c r="BI3" s="32" t="s">
        <v>5</v>
      </c>
      <c r="BJ3" s="67" t="s">
        <v>1</v>
      </c>
      <c r="BK3" s="32" t="s">
        <v>2</v>
      </c>
      <c r="BL3" s="32" t="s">
        <v>3</v>
      </c>
      <c r="BM3" s="32" t="s">
        <v>4</v>
      </c>
      <c r="BN3" s="32" t="s">
        <v>5</v>
      </c>
      <c r="BO3" s="67" t="s">
        <v>1</v>
      </c>
      <c r="BP3" s="32" t="s">
        <v>2</v>
      </c>
      <c r="BQ3" s="32" t="s">
        <v>3</v>
      </c>
      <c r="BR3" s="32" t="s">
        <v>4</v>
      </c>
      <c r="BS3" s="32" t="s">
        <v>5</v>
      </c>
      <c r="BT3" s="67" t="s">
        <v>1</v>
      </c>
      <c r="BU3" s="32" t="s">
        <v>2</v>
      </c>
      <c r="BV3" s="32" t="s">
        <v>3</v>
      </c>
      <c r="BW3" s="32" t="s">
        <v>4</v>
      </c>
      <c r="BX3" s="32" t="s">
        <v>5</v>
      </c>
      <c r="BY3" s="67" t="s">
        <v>1</v>
      </c>
      <c r="BZ3" s="32" t="s">
        <v>2</v>
      </c>
      <c r="CA3" s="32" t="s">
        <v>3</v>
      </c>
      <c r="CB3" s="32" t="s">
        <v>4</v>
      </c>
      <c r="CC3" s="32" t="s">
        <v>5</v>
      </c>
      <c r="CD3" s="147" t="s">
        <v>190</v>
      </c>
      <c r="CE3" s="106" t="s">
        <v>191</v>
      </c>
      <c r="CF3" s="107" t="s">
        <v>192</v>
      </c>
      <c r="CG3" s="108" t="s">
        <v>193</v>
      </c>
      <c r="CH3" s="159" t="s">
        <v>197</v>
      </c>
      <c r="CI3" s="109" t="s">
        <v>194</v>
      </c>
      <c r="CJ3" s="110" t="s">
        <v>195</v>
      </c>
      <c r="CK3" s="111" t="s">
        <v>189</v>
      </c>
      <c r="CL3" s="112" t="s">
        <v>188</v>
      </c>
    </row>
    <row r="4" spans="1:90" s="37" customFormat="1" x14ac:dyDescent="0.25">
      <c r="A4" s="22" t="s">
        <v>7</v>
      </c>
      <c r="B4" s="40"/>
      <c r="C4" s="40"/>
      <c r="D4" s="40"/>
      <c r="E4" s="40"/>
      <c r="F4" s="40"/>
      <c r="G4" s="91">
        <f>'by country'!G4-'by country'!B4</f>
        <v>4.0000000000000036E-2</v>
      </c>
      <c r="H4" s="40">
        <f>'by country'!H4-'by country'!C4</f>
        <v>0</v>
      </c>
      <c r="I4" s="40">
        <f>'by country'!I4-'by country'!D4</f>
        <v>-0.10999999999999943</v>
      </c>
      <c r="J4" s="40">
        <f>'by country'!J4-'by country'!E4</f>
        <v>-0.11000000000000032</v>
      </c>
      <c r="K4" s="40">
        <f>'by country'!K4-'by country'!F4</f>
        <v>-4.9999999999999822E-2</v>
      </c>
      <c r="L4" s="91">
        <f>'by country'!L4-'by country'!G4</f>
        <v>0.29000000000000004</v>
      </c>
      <c r="M4" s="40">
        <f>'by country'!M4-'by country'!H4</f>
        <v>0.22000000000000064</v>
      </c>
      <c r="N4" s="40">
        <f>'by country'!N4-'by country'!I4</f>
        <v>5.9999999999999609E-2</v>
      </c>
      <c r="O4" s="40">
        <f>'by country'!O4-'by country'!J4</f>
        <v>0</v>
      </c>
      <c r="P4" s="40">
        <f>'by country'!P4-'by country'!K4</f>
        <v>0.13999999999999968</v>
      </c>
      <c r="Q4" s="91">
        <f>'by country'!Q4-'by country'!L4</f>
        <v>-9.9999999999997868E-3</v>
      </c>
      <c r="R4" s="40">
        <f>'by country'!R4-'by country'!M4</f>
        <v>-6.0000000000000497E-2</v>
      </c>
      <c r="S4" s="40">
        <f>'by country'!S4-'by country'!N4</f>
        <v>4.0000000000000036E-2</v>
      </c>
      <c r="T4" s="40">
        <f>'by country'!T4-'by country'!O4</f>
        <v>-9.9999999999997868E-3</v>
      </c>
      <c r="U4" s="40">
        <f>'by country'!U4-'by country'!P4</f>
        <v>-9.9999999999997868E-3</v>
      </c>
      <c r="V4" s="91">
        <f>'by country'!V4-'by country'!Q4</f>
        <v>-3.0000000000000249E-2</v>
      </c>
      <c r="W4" s="40">
        <f>'by country'!W4-'by country'!R4</f>
        <v>-7.0000000000000284E-2</v>
      </c>
      <c r="X4" s="40">
        <f>'by country'!X4-'by country'!S4</f>
        <v>9.9999999999997868E-3</v>
      </c>
      <c r="Y4" s="40">
        <f>'by country'!Y4-'by country'!T4</f>
        <v>-3.0000000000000249E-2</v>
      </c>
      <c r="Z4" s="40">
        <f>'by country'!Z4-'by country'!U4</f>
        <v>0</v>
      </c>
      <c r="AA4" s="91">
        <f>'by country'!AA4-'by country'!V4</f>
        <v>4.9999999999999822E-2</v>
      </c>
      <c r="AB4" s="40">
        <f>'by country'!AB4-'by country'!W4</f>
        <v>-5.9999999999999609E-2</v>
      </c>
      <c r="AC4" s="40">
        <f>'by country'!AC4-'by country'!X4</f>
        <v>-5.9999999999999609E-2</v>
      </c>
      <c r="AD4" s="40">
        <f>'by country'!AD4-'by country'!Y4</f>
        <v>7.0000000000000284E-2</v>
      </c>
      <c r="AE4" s="40">
        <f>'by country'!AE4-'by country'!Z4</f>
        <v>-3.0000000000000249E-2</v>
      </c>
      <c r="AF4" s="91">
        <f>'by country'!AF4-'by country'!AA4</f>
        <v>0.16000000000000014</v>
      </c>
      <c r="AG4" s="40">
        <f>'by country'!AG4-'by country'!AB4</f>
        <v>0.11000000000000032</v>
      </c>
      <c r="AH4" s="40">
        <f>'by country'!AH4-'by country'!AC4</f>
        <v>0.15000000000000036</v>
      </c>
      <c r="AI4" s="40">
        <f>'by country'!AI4-'by country'!AD4</f>
        <v>0.14999999999999947</v>
      </c>
      <c r="AJ4" s="40">
        <f>'by country'!AJ4-'by country'!AE4</f>
        <v>0.15000000000000036</v>
      </c>
      <c r="AK4" s="91">
        <f>'by country'!AK4-'by country'!AF4</f>
        <v>4.0000000000000036E-2</v>
      </c>
      <c r="AL4" s="40">
        <f>'by country'!AL4-'by country'!AG4</f>
        <v>0.23999999999999932</v>
      </c>
      <c r="AM4" s="40">
        <f>'by country'!AM4-'by country'!AH4</f>
        <v>1.9999999999999574E-2</v>
      </c>
      <c r="AN4" s="40">
        <f>'by country'!AN4-'by country'!AI4</f>
        <v>-9.9999999999997868E-3</v>
      </c>
      <c r="AO4" s="40">
        <f>'by country'!AO4-'by country'!AJ4</f>
        <v>3.0000000000000249E-2</v>
      </c>
      <c r="AP4" s="91">
        <f>'by country'!AP4-'by country'!AK4</f>
        <v>0.10000000000000053</v>
      </c>
      <c r="AQ4" s="40">
        <f>'by country'!AQ4-'by country'!AL4</f>
        <v>0</v>
      </c>
      <c r="AR4" s="40">
        <f>'by country'!AR4-'by country'!AM4</f>
        <v>9.9999999999999645E-2</v>
      </c>
      <c r="AS4" s="40">
        <f>'by country'!AS4-'by country'!AN4</f>
        <v>0.10000000000000053</v>
      </c>
      <c r="AT4" s="40">
        <f>'by country'!AT4-'by country'!AO4</f>
        <v>9.9999999999999645E-2</v>
      </c>
      <c r="AU4" s="91">
        <f>'by country'!AU4-'by country'!AP4</f>
        <v>0</v>
      </c>
      <c r="AV4" s="40">
        <f>'by country'!AV4-'by country'!AQ4</f>
        <v>0</v>
      </c>
      <c r="AW4" s="40">
        <f>'by country'!AW4-'by country'!AR4</f>
        <v>0.10000000000000053</v>
      </c>
      <c r="AX4" s="40">
        <f>'by country'!AX4-'by country'!AS4</f>
        <v>9.9999999999999645E-2</v>
      </c>
      <c r="AY4" s="40">
        <f>'by country'!AY4-'by country'!AT4</f>
        <v>0</v>
      </c>
      <c r="AZ4" s="91">
        <f>'by country'!AZ4-'by country'!AU4</f>
        <v>0</v>
      </c>
      <c r="BA4" s="40">
        <f>'by country'!BA4-'by country'!AV4</f>
        <v>0.10000000000000053</v>
      </c>
      <c r="BB4" s="40">
        <f>'by country'!BB4-'by country'!AW4</f>
        <v>0</v>
      </c>
      <c r="BC4" s="40">
        <f>'by country'!BC4-'by country'!AX4</f>
        <v>0</v>
      </c>
      <c r="BD4" s="40">
        <f>'by country'!BD4-'by country'!AY4</f>
        <v>0.10000000000000053</v>
      </c>
      <c r="BE4" s="91">
        <f>'by country'!BE4-'by country'!AZ4</f>
        <v>-0.10000000000000053</v>
      </c>
      <c r="BF4" s="40">
        <f>'by country'!BF4-'by country'!BA4</f>
        <v>-0.10000000000000053</v>
      </c>
      <c r="BG4" s="40">
        <f>'by country'!BG4-'by country'!BB4</f>
        <v>-0.20000000000000018</v>
      </c>
      <c r="BH4" s="40">
        <f>'by country'!BH4-'by country'!BC4</f>
        <v>-9.9999999999999645E-2</v>
      </c>
      <c r="BI4" s="40">
        <f>'by country'!BI4-'by country'!BD4</f>
        <v>-0.10000000000000053</v>
      </c>
      <c r="BJ4" s="91">
        <f>'by country'!BJ4-'by country'!BE4</f>
        <v>0.29999999999999982</v>
      </c>
      <c r="BK4" s="40">
        <f>'by country'!BK4-'by country'!BF4</f>
        <v>0.30000000000000071</v>
      </c>
      <c r="BL4" s="40">
        <f>'by country'!BL4-'by country'!BG4</f>
        <v>0.20000000000000018</v>
      </c>
      <c r="BM4" s="40">
        <f>'by country'!BM4-'by country'!BH4</f>
        <v>0.19999999999999929</v>
      </c>
      <c r="BN4" s="40">
        <f>'by country'!BN4-'by country'!BI4</f>
        <v>0.20000000000000018</v>
      </c>
      <c r="BO4" s="91">
        <f>'by country'!BO4-'by country'!BJ4</f>
        <v>0.27000000000000046</v>
      </c>
      <c r="BP4" s="40">
        <f>'by country'!BP4-'by country'!BK4</f>
        <v>0.11999999999999922</v>
      </c>
      <c r="BQ4" s="40">
        <f>'by country'!BQ4-'by country'!BL4</f>
        <v>0.12999999999999989</v>
      </c>
      <c r="BR4" s="40">
        <f>'by country'!BR4-'by country'!BM4</f>
        <v>0.15000000000000036</v>
      </c>
      <c r="BS4" s="40">
        <f>'by country'!BS4-'by country'!BN4</f>
        <v>0.17999999999999972</v>
      </c>
      <c r="BT4" s="91">
        <f>'by country'!BT4-'by country'!BO4</f>
        <v>-9.9999999999997868E-3</v>
      </c>
      <c r="BU4" s="40">
        <f>'by country'!BU4-'by country'!BP4</f>
        <v>-3.9999999999999147E-2</v>
      </c>
      <c r="BV4" s="40">
        <f>'by country'!BV4-'by country'!BQ4</f>
        <v>-0.15000000000000036</v>
      </c>
      <c r="BW4" s="40">
        <f>'by country'!BW4-'by country'!BR4</f>
        <v>3.0000000000000249E-2</v>
      </c>
      <c r="BX4" s="40">
        <f>'by country'!BX4-'by country'!BS4</f>
        <v>-4.0000000000000036E-2</v>
      </c>
      <c r="BY4" s="91">
        <f>'by country'!BT4-'by country'!B4</f>
        <v>1.1000000000000005</v>
      </c>
      <c r="BZ4" s="40">
        <f>'by country'!BU4-'by country'!C4</f>
        <v>0.76000000000000068</v>
      </c>
      <c r="CA4" s="40">
        <f>'by country'!BV4-'by country'!D4</f>
        <v>0.29000000000000004</v>
      </c>
      <c r="CB4" s="40">
        <f>'by country'!BW4-'by country'!E4</f>
        <v>0.54</v>
      </c>
      <c r="CC4" s="40">
        <f>'by country'!BX4-'by country'!F4</f>
        <v>0.66999999999999993</v>
      </c>
      <c r="CD4" s="148">
        <f t="shared" ref="CD4:CD35" si="0">COUNTIF(B4:BX4, "&lt;-0.51")</f>
        <v>0</v>
      </c>
      <c r="CE4" s="116">
        <f t="shared" ref="CE4:CE35" si="1">COUNTIFS(B4:BX4,"&lt;-0.25", B4:BX4,"&gt;-0.51")</f>
        <v>0</v>
      </c>
      <c r="CF4" s="115">
        <f t="shared" ref="CF4:CF35" si="2">COUNTIFS(B4:BX4,"&lt;-0.11", B4:BX4,"&gt;-0.25")</f>
        <v>2</v>
      </c>
      <c r="CG4" s="114">
        <f>COUNTIFS(B4:BX4,"&lt;-0.001", B4:BX4,"&gt;-0.11")</f>
        <v>20</v>
      </c>
      <c r="CH4" s="22">
        <f>COUNTIFS(B4:BX4,"0.00")</f>
        <v>10</v>
      </c>
      <c r="CI4" s="117">
        <f t="shared" ref="CI4:CI35" si="3">COUNTIFS(B4:BX4,"&gt;0.001", B4:BX4,"&lt;0.12")</f>
        <v>20</v>
      </c>
      <c r="CJ4" s="118">
        <f t="shared" ref="CJ4:CJ35" si="4">COUNTIFS(B4:BX4,"&gt;0.11", B4:BX4,"&lt;0.26")</f>
        <v>14</v>
      </c>
      <c r="CK4" s="119">
        <f t="shared" ref="CK4:CK35" si="5">COUNTIFS(B4:BX4,"&gt;0.25", B4:BX4,"&lt;0.51")</f>
        <v>4</v>
      </c>
      <c r="CL4" s="120">
        <f t="shared" ref="CL4:CL35" si="6">COUNTIF(B4:BX4, "&gt;0.51")</f>
        <v>0</v>
      </c>
    </row>
    <row r="5" spans="1:90" s="37" customFormat="1" hidden="1" x14ac:dyDescent="0.25">
      <c r="A5" s="22" t="s">
        <v>8</v>
      </c>
      <c r="B5" s="40"/>
      <c r="C5" s="40"/>
      <c r="D5" s="40"/>
      <c r="E5" s="40"/>
      <c r="F5" s="40"/>
      <c r="G5" s="91"/>
      <c r="H5" s="40"/>
      <c r="I5" s="40"/>
      <c r="J5" s="40"/>
      <c r="K5" s="40"/>
      <c r="L5" s="91"/>
      <c r="M5" s="40"/>
      <c r="N5" s="40"/>
      <c r="O5" s="40"/>
      <c r="P5" s="40"/>
      <c r="Q5" s="91"/>
      <c r="R5" s="40"/>
      <c r="S5" s="40"/>
      <c r="T5" s="40"/>
      <c r="U5" s="40"/>
      <c r="V5" s="91"/>
      <c r="W5" s="40"/>
      <c r="X5" s="40"/>
      <c r="Y5" s="40"/>
      <c r="Z5" s="40"/>
      <c r="AA5" s="91"/>
      <c r="AB5" s="40"/>
      <c r="AC5" s="40"/>
      <c r="AD5" s="40"/>
      <c r="AE5" s="40"/>
      <c r="AF5" s="91">
        <f>'by country'!AF5-'by country'!AA5</f>
        <v>0.16000000000000014</v>
      </c>
      <c r="AG5" s="40">
        <f>'by country'!AG5-'by country'!AB5</f>
        <v>6.0000000000000497E-2</v>
      </c>
      <c r="AH5" s="40">
        <f>'by country'!AH5-'by country'!AC5</f>
        <v>5.9999999999999609E-2</v>
      </c>
      <c r="AI5" s="40">
        <f>'by country'!AI5-'by country'!AD5</f>
        <v>3.0000000000000249E-2</v>
      </c>
      <c r="AJ5" s="40">
        <f>'by country'!AJ5-'by country'!AE5</f>
        <v>8.0000000000000071E-2</v>
      </c>
      <c r="AK5" s="91">
        <f>'by country'!AK5-'by country'!AF5</f>
        <v>0</v>
      </c>
      <c r="AL5" s="40">
        <f>'by country'!AL5-'by country'!AG5</f>
        <v>3.0000000000000249E-2</v>
      </c>
      <c r="AM5" s="40">
        <f>'by country'!AM5-'by country'!AH5</f>
        <v>2.0000000000000462E-2</v>
      </c>
      <c r="AN5" s="40">
        <f>'by country'!AN5-'by country'!AI5</f>
        <v>-3.0000000000000249E-2</v>
      </c>
      <c r="AO5" s="40">
        <f>'by country'!AO5-'by country'!AJ5</f>
        <v>-3.0000000000000249E-2</v>
      </c>
      <c r="AP5" s="91">
        <f>'by country'!AP5-'by country'!AK5</f>
        <v>0</v>
      </c>
      <c r="AQ5" s="40">
        <f>'by country'!AQ5-'by country'!AL5</f>
        <v>0</v>
      </c>
      <c r="AR5" s="40">
        <f>'by country'!AR5-'by country'!AM5</f>
        <v>0</v>
      </c>
      <c r="AS5" s="40">
        <f>'by country'!AS5-'by country'!AN5</f>
        <v>0.10000000000000053</v>
      </c>
      <c r="AT5" s="40">
        <f>'by country'!AT5-'by country'!AO5</f>
        <v>0</v>
      </c>
      <c r="AU5" s="91">
        <f>'by country'!AU5-'by country'!AP5</f>
        <v>-0.39999999999999947</v>
      </c>
      <c r="AV5" s="40">
        <f>'by country'!AV5-'by country'!AQ5</f>
        <v>-0.10000000000000053</v>
      </c>
      <c r="AW5" s="40">
        <f>'by country'!AW5-'by country'!AR5</f>
        <v>-0.10000000000000053</v>
      </c>
      <c r="AX5" s="40">
        <f>'by country'!AX5-'by country'!AS5</f>
        <v>-0.30000000000000071</v>
      </c>
      <c r="AY5" s="40">
        <f>'by country'!AY5-'by country'!AT5</f>
        <v>-0.20000000000000018</v>
      </c>
      <c r="AZ5" s="91">
        <f>'by country'!AZ5-'by country'!AU5</f>
        <v>-0.20000000000000018</v>
      </c>
      <c r="BA5" s="40">
        <f>'by country'!BA5-'by country'!AV5</f>
        <v>-9.9999999999999645E-2</v>
      </c>
      <c r="BB5" s="40">
        <f>'by country'!BB5-'by country'!AW5</f>
        <v>-0.19999999999999929</v>
      </c>
      <c r="BC5" s="40">
        <f>'by country'!BC5-'by country'!AX5</f>
        <v>-0.29999999999999982</v>
      </c>
      <c r="BD5" s="40">
        <f>'by country'!BD5-'by country'!AY5</f>
        <v>-0.20000000000000018</v>
      </c>
      <c r="BE5" s="91">
        <f>'by country'!BE5-'by country'!AZ5</f>
        <v>0.29999999999999982</v>
      </c>
      <c r="BF5" s="40">
        <f>'by country'!BF5-'by country'!BA5</f>
        <v>0.20000000000000018</v>
      </c>
      <c r="BG5" s="40">
        <f>'by country'!BG5-'by country'!BB5</f>
        <v>0</v>
      </c>
      <c r="BH5" s="40">
        <f>'by country'!BH5-'by country'!BC5</f>
        <v>0.20000000000000018</v>
      </c>
      <c r="BI5" s="40">
        <f>'by country'!BI5-'by country'!BD5</f>
        <v>0.20000000000000018</v>
      </c>
      <c r="BJ5" s="91">
        <f>'by country'!BJ5-'by country'!BE5</f>
        <v>0.20000000000000018</v>
      </c>
      <c r="BK5" s="40">
        <f>'by country'!BK5-'by country'!BF5</f>
        <v>0</v>
      </c>
      <c r="BL5" s="40">
        <f>'by country'!BL5-'by country'!BG5</f>
        <v>9.9999999999999645E-2</v>
      </c>
      <c r="BM5" s="40">
        <f>'by country'!BM5-'by country'!BH5</f>
        <v>0.20000000000000018</v>
      </c>
      <c r="BN5" s="40">
        <f>'by country'!BN5-'by country'!BI5</f>
        <v>0.20000000000000018</v>
      </c>
      <c r="BO5" s="91">
        <f>'by country'!BO5-'by country'!BJ5</f>
        <v>4.0000000000000036E-2</v>
      </c>
      <c r="BP5" s="40">
        <f>'by country'!BP5-'by country'!BK5</f>
        <v>9.9999999999997868E-3</v>
      </c>
      <c r="BQ5" s="40">
        <f>'by country'!BQ5-'by country'!BL5</f>
        <v>-1.9999999999999574E-2</v>
      </c>
      <c r="BR5" s="40">
        <f>'by country'!BR5-'by country'!BM5</f>
        <v>1.9999999999999574E-2</v>
      </c>
      <c r="BS5" s="40">
        <f>'by country'!BS5-'by country'!BN5</f>
        <v>-4.9999999999999822E-2</v>
      </c>
      <c r="BT5" s="91">
        <f>'by country'!BT5-'by country'!BO5</f>
        <v>-2.0000000000000462E-2</v>
      </c>
      <c r="BU5" s="40">
        <f>'by country'!BU5-'by country'!BP5</f>
        <v>0</v>
      </c>
      <c r="BV5" s="40">
        <f>'by country'!BV5-'by country'!BQ5</f>
        <v>-5.0000000000000711E-2</v>
      </c>
      <c r="BW5" s="40">
        <f>'by country'!BW5-'by country'!BR5</f>
        <v>-4.0000000000000036E-2</v>
      </c>
      <c r="BX5" s="40">
        <f>'by country'!BX5-'by country'!BS5</f>
        <v>-3.0000000000000249E-2</v>
      </c>
      <c r="BY5" s="91">
        <f>'by country'!BT5-'by country'!AA5</f>
        <v>8.0000000000000071E-2</v>
      </c>
      <c r="BZ5" s="40">
        <f>'by country'!BU5-'by country'!AB5</f>
        <v>0.10000000000000053</v>
      </c>
      <c r="CA5" s="40">
        <f>'by country'!BV5-'by country'!AC5</f>
        <v>-0.19000000000000039</v>
      </c>
      <c r="CB5" s="40">
        <f>'by country'!BW5-'by country'!AD5</f>
        <v>-0.12000000000000011</v>
      </c>
      <c r="CC5" s="40">
        <f>'by country'!BX5-'by country'!AE5</f>
        <v>-3.0000000000000249E-2</v>
      </c>
      <c r="CD5" s="148">
        <f t="shared" si="0"/>
        <v>0</v>
      </c>
      <c r="CE5" s="116">
        <f t="shared" si="1"/>
        <v>3</v>
      </c>
      <c r="CF5" s="115">
        <f t="shared" si="2"/>
        <v>4</v>
      </c>
      <c r="CG5" s="114">
        <f t="shared" ref="CG5:CG35" si="7">COUNTIFS(B5:BX5,"&lt;-0.001", B5:BX5,"&gt;-0.11")</f>
        <v>11</v>
      </c>
      <c r="CH5" s="22">
        <f t="shared" ref="CH5:CH68" si="8">COUNTIFS(B5:BX5,"0.00")</f>
        <v>8</v>
      </c>
      <c r="CI5" s="117">
        <f t="shared" si="3"/>
        <v>11</v>
      </c>
      <c r="CJ5" s="118">
        <f t="shared" si="4"/>
        <v>7</v>
      </c>
      <c r="CK5" s="119">
        <f t="shared" si="5"/>
        <v>1</v>
      </c>
      <c r="CL5" s="120">
        <f t="shared" si="6"/>
        <v>0</v>
      </c>
    </row>
    <row r="6" spans="1:90" s="37" customFormat="1" ht="16.2" hidden="1" x14ac:dyDescent="0.3">
      <c r="A6" s="22" t="s">
        <v>9</v>
      </c>
      <c r="B6" s="40"/>
      <c r="C6" s="40"/>
      <c r="D6" s="40"/>
      <c r="E6" s="40"/>
      <c r="F6" s="40"/>
      <c r="G6" s="91"/>
      <c r="H6" s="40"/>
      <c r="I6" s="40"/>
      <c r="J6" s="40"/>
      <c r="K6" s="40"/>
      <c r="L6" s="91"/>
      <c r="M6" s="40"/>
      <c r="N6" s="40"/>
      <c r="O6" s="40"/>
      <c r="P6" s="40"/>
      <c r="Q6" s="91"/>
      <c r="R6" s="40"/>
      <c r="S6" s="40"/>
      <c r="T6" s="40"/>
      <c r="U6" s="40"/>
      <c r="V6" s="91"/>
      <c r="W6" s="40"/>
      <c r="X6" s="40"/>
      <c r="Y6" s="40"/>
      <c r="Z6" s="40"/>
      <c r="AA6" s="91"/>
      <c r="AB6" s="40"/>
      <c r="AC6" s="40"/>
      <c r="AD6" s="40"/>
      <c r="AE6" s="40"/>
      <c r="AF6" s="91"/>
      <c r="AG6" s="40"/>
      <c r="AH6" s="40"/>
      <c r="AI6" s="40"/>
      <c r="AJ6" s="40"/>
      <c r="AK6" s="91"/>
      <c r="AL6" s="40"/>
      <c r="AM6" s="40"/>
      <c r="AN6" s="40"/>
      <c r="AO6" s="40"/>
      <c r="AP6" s="92"/>
      <c r="AQ6" s="40"/>
      <c r="AR6" s="40"/>
      <c r="AS6" s="40"/>
      <c r="AT6" s="40"/>
      <c r="AU6" s="91"/>
      <c r="AV6" s="40"/>
      <c r="AW6" s="40"/>
      <c r="AX6" s="40"/>
      <c r="AY6" s="40"/>
      <c r="AZ6" s="91"/>
      <c r="BA6" s="40"/>
      <c r="BB6" s="40"/>
      <c r="BC6" s="40"/>
      <c r="BD6" s="40"/>
      <c r="BE6" s="91"/>
      <c r="BF6" s="40"/>
      <c r="BG6" s="40"/>
      <c r="BH6" s="40"/>
      <c r="BI6" s="40"/>
      <c r="BJ6" s="93"/>
      <c r="BK6" s="49"/>
      <c r="BL6" s="49"/>
      <c r="BM6" s="49"/>
      <c r="BN6" s="49"/>
      <c r="BO6" s="91">
        <f>'by country'!BO6-'by country'!BJ6</f>
        <v>8.9999999999999858E-2</v>
      </c>
      <c r="BP6" s="40">
        <f>'by country'!BP6-'by country'!BK6</f>
        <v>8.0000000000000071E-2</v>
      </c>
      <c r="BQ6" s="40">
        <f>'by country'!BQ6-'by country'!BL6</f>
        <v>-4.0000000000000036E-2</v>
      </c>
      <c r="BR6" s="40">
        <f>'by country'!BR6-'by country'!BM6</f>
        <v>5.0000000000000711E-2</v>
      </c>
      <c r="BS6" s="40">
        <f>'by country'!BS6-'by country'!BN6</f>
        <v>6.0000000000000497E-2</v>
      </c>
      <c r="BT6" s="91"/>
      <c r="BU6" s="40"/>
      <c r="BV6" s="40"/>
      <c r="BW6" s="40"/>
      <c r="BX6" s="40"/>
      <c r="BY6" s="91"/>
      <c r="BZ6" s="40"/>
      <c r="CA6" s="40"/>
      <c r="CB6" s="40"/>
      <c r="CC6" s="40"/>
      <c r="CD6" s="148">
        <f t="shared" si="0"/>
        <v>0</v>
      </c>
      <c r="CE6" s="116">
        <f t="shared" si="1"/>
        <v>0</v>
      </c>
      <c r="CF6" s="115">
        <f t="shared" si="2"/>
        <v>0</v>
      </c>
      <c r="CG6" s="114">
        <f t="shared" si="7"/>
        <v>1</v>
      </c>
      <c r="CH6" s="22">
        <f t="shared" si="8"/>
        <v>0</v>
      </c>
      <c r="CI6" s="117">
        <f t="shared" si="3"/>
        <v>4</v>
      </c>
      <c r="CJ6" s="118">
        <f t="shared" si="4"/>
        <v>0</v>
      </c>
      <c r="CK6" s="119">
        <f t="shared" si="5"/>
        <v>0</v>
      </c>
      <c r="CL6" s="120">
        <f t="shared" si="6"/>
        <v>0</v>
      </c>
    </row>
    <row r="7" spans="1:90" s="37" customFormat="1" x14ac:dyDescent="0.25">
      <c r="A7" s="22" t="s">
        <v>57</v>
      </c>
      <c r="B7" s="40"/>
      <c r="C7" s="40"/>
      <c r="D7" s="40"/>
      <c r="E7" s="40"/>
      <c r="F7" s="40"/>
      <c r="G7" s="91">
        <f>'by country'!G7-'by country'!B7</f>
        <v>0.16999999999999993</v>
      </c>
      <c r="H7" s="40">
        <f>'by country'!H7-'by country'!C7</f>
        <v>0.20000000000000018</v>
      </c>
      <c r="I7" s="40">
        <f>'by country'!I7-'by country'!D7</f>
        <v>3.0000000000000249E-2</v>
      </c>
      <c r="J7" s="40">
        <f>'by country'!J7-'by country'!E7</f>
        <v>4.0000000000000036E-2</v>
      </c>
      <c r="K7" s="40">
        <f>'by country'!K7-'by country'!F7</f>
        <v>0.12000000000000011</v>
      </c>
      <c r="L7" s="91">
        <f>'by country'!L7-'by country'!G7</f>
        <v>4.0000000000000036E-2</v>
      </c>
      <c r="M7" s="40">
        <f>'by country'!M7-'by country'!H7</f>
        <v>0.1899999999999995</v>
      </c>
      <c r="N7" s="40">
        <f>'by country'!N7-'by country'!I7</f>
        <v>2.9999999999999361E-2</v>
      </c>
      <c r="O7" s="40">
        <f>'by country'!O7-'by country'!J7</f>
        <v>4.9999999999999822E-2</v>
      </c>
      <c r="P7" s="40">
        <f>'by country'!P7-'by country'!K7</f>
        <v>8.0000000000000071E-2</v>
      </c>
      <c r="Q7" s="91">
        <f>'by country'!Q7-'by country'!L7</f>
        <v>-7.0000000000000284E-2</v>
      </c>
      <c r="R7" s="40">
        <f>'by country'!R7-'by country'!M7</f>
        <v>0</v>
      </c>
      <c r="S7" s="40">
        <f>'by country'!S7-'by country'!N7</f>
        <v>-2.9999999999999361E-2</v>
      </c>
      <c r="T7" s="40">
        <f>'by country'!T7-'by country'!O7</f>
        <v>-6.0000000000000497E-2</v>
      </c>
      <c r="U7" s="40">
        <f>'by country'!U7-'by country'!P7</f>
        <v>-5.9999999999999609E-2</v>
      </c>
      <c r="V7" s="91">
        <f>'by country'!V7-'by country'!Q7</f>
        <v>-1.9999999999999574E-2</v>
      </c>
      <c r="W7" s="40">
        <f>'by country'!W7-'by country'!R7</f>
        <v>-4.0000000000000036E-2</v>
      </c>
      <c r="X7" s="40">
        <f>'by country'!X7-'by country'!S7</f>
        <v>-0.11000000000000032</v>
      </c>
      <c r="Y7" s="40">
        <f>'by country'!Y7-'by country'!T7</f>
        <v>-0.12999999999999989</v>
      </c>
      <c r="Z7" s="40">
        <f>'by country'!Z7-'by country'!U7</f>
        <v>-8.0000000000000071E-2</v>
      </c>
      <c r="AA7" s="91">
        <f>'by country'!AA7-'by country'!V7</f>
        <v>4.9999999999999822E-2</v>
      </c>
      <c r="AB7" s="40">
        <f>'by country'!AB7-'by country'!W7</f>
        <v>-5.9999999999999609E-2</v>
      </c>
      <c r="AC7" s="40">
        <f>'by country'!AC7-'by country'!X7</f>
        <v>0</v>
      </c>
      <c r="AD7" s="40">
        <f>'by country'!AD7-'by country'!Y7</f>
        <v>-9.9999999999997868E-3</v>
      </c>
      <c r="AE7" s="40">
        <f>'by country'!AE7-'by country'!Z7</f>
        <v>9.9999999999997868E-3</v>
      </c>
      <c r="AF7" s="91">
        <f>'by country'!AF7-'by country'!AA7</f>
        <v>8.9999999999999858E-2</v>
      </c>
      <c r="AG7" s="40">
        <f>'by country'!AG7-'by country'!AB7</f>
        <v>4.0000000000000036E-2</v>
      </c>
      <c r="AH7" s="40">
        <f>'by country'!AH7-'by country'!AC7</f>
        <v>-9.9999999999997868E-3</v>
      </c>
      <c r="AI7" s="40">
        <f>'by country'!AI7-'by country'!AD7</f>
        <v>-7.0000000000000284E-2</v>
      </c>
      <c r="AJ7" s="40">
        <f>'by country'!AJ7-'by country'!AE7</f>
        <v>9.9999999999997868E-3</v>
      </c>
      <c r="AK7" s="91">
        <f>'by country'!AK7-'by country'!AF7</f>
        <v>0.11000000000000032</v>
      </c>
      <c r="AL7" s="40">
        <f>'by country'!AL7-'by country'!AG7</f>
        <v>0.16000000000000014</v>
      </c>
      <c r="AM7" s="40">
        <f>'by country'!AM7-'by country'!AH7</f>
        <v>8.9999999999999858E-2</v>
      </c>
      <c r="AN7" s="40">
        <f>'by country'!AN7-'by country'!AI7</f>
        <v>0.12000000000000011</v>
      </c>
      <c r="AO7" s="40">
        <f>'by country'!AO7-'by country'!AJ7</f>
        <v>0.12999999999999989</v>
      </c>
      <c r="AP7" s="91">
        <f>'by country'!AP7-'by country'!AK7</f>
        <v>9.9999999999999645E-2</v>
      </c>
      <c r="AQ7" s="40">
        <f>'by country'!AQ7-'by country'!AL7</f>
        <v>0</v>
      </c>
      <c r="AR7" s="40">
        <f>'by country'!AR7-'by country'!AM7</f>
        <v>-0.10000000000000053</v>
      </c>
      <c r="AS7" s="40">
        <f>'by country'!AS7-'by country'!AN7</f>
        <v>0</v>
      </c>
      <c r="AT7" s="40">
        <f>'by country'!AT7-'by country'!AO7</f>
        <v>0</v>
      </c>
      <c r="AU7" s="91">
        <f>'by country'!AU7-'by country'!AP7</f>
        <v>-9.9999999999999645E-2</v>
      </c>
      <c r="AV7" s="40">
        <f>'by country'!AV7-'by country'!AQ7</f>
        <v>0</v>
      </c>
      <c r="AW7" s="40">
        <f>'by country'!AW7-'by country'!AR7</f>
        <v>0.20000000000000018</v>
      </c>
      <c r="AX7" s="40">
        <f>'by country'!AX7-'by country'!AS7</f>
        <v>0.10000000000000053</v>
      </c>
      <c r="AY7" s="40">
        <f>'by country'!AY7-'by country'!AT7</f>
        <v>0</v>
      </c>
      <c r="AZ7" s="91">
        <f>'by country'!AZ7-'by country'!AU7</f>
        <v>9.9999999999999645E-2</v>
      </c>
      <c r="BA7" s="40">
        <f>'by country'!BA7-'by country'!AV7</f>
        <v>9.9999999999999645E-2</v>
      </c>
      <c r="BB7" s="40">
        <f>'by country'!BB7-'by country'!AW7</f>
        <v>0</v>
      </c>
      <c r="BC7" s="40">
        <f>'by country'!BC7-'by country'!AX7</f>
        <v>0</v>
      </c>
      <c r="BD7" s="40">
        <f>'by country'!BD7-'by country'!AY7</f>
        <v>0.10000000000000053</v>
      </c>
      <c r="BE7" s="91">
        <f>'by country'!BE7-'by country'!AZ7</f>
        <v>0.10000000000000053</v>
      </c>
      <c r="BF7" s="40">
        <f>'by country'!BF7-'by country'!BA7</f>
        <v>9.9999999999999645E-2</v>
      </c>
      <c r="BG7" s="40">
        <f>'by country'!BG7-'by country'!BB7</f>
        <v>0</v>
      </c>
      <c r="BH7" s="40">
        <f>'by country'!BH7-'by country'!BC7</f>
        <v>0</v>
      </c>
      <c r="BI7" s="40">
        <f>'by country'!BI7-'by country'!BD7</f>
        <v>9.9999999999999645E-2</v>
      </c>
      <c r="BJ7" s="91">
        <f>'by country'!BJ7-'by country'!BE7</f>
        <v>0</v>
      </c>
      <c r="BK7" s="40">
        <f>'by country'!BK7-'by country'!BF7</f>
        <v>0</v>
      </c>
      <c r="BL7" s="40">
        <f>'by country'!BL7-'by country'!BG7</f>
        <v>0</v>
      </c>
      <c r="BM7" s="40">
        <f>'by country'!BM7-'by country'!BH7</f>
        <v>0</v>
      </c>
      <c r="BN7" s="40">
        <f>'by country'!BN7-'by country'!BI7</f>
        <v>-9.9999999999999645E-2</v>
      </c>
      <c r="BO7" s="91">
        <f>'by country'!BO7-'by country'!BJ7</f>
        <v>0</v>
      </c>
      <c r="BP7" s="40">
        <f>'by country'!BP7-'by country'!BK7</f>
        <v>1.0000000000000675E-2</v>
      </c>
      <c r="BQ7" s="40">
        <f>'by country'!BQ7-'by country'!BL7</f>
        <v>7.0000000000000284E-2</v>
      </c>
      <c r="BR7" s="40">
        <f>'by country'!BR7-'by country'!BM7</f>
        <v>-1.0000000000000675E-2</v>
      </c>
      <c r="BS7" s="40">
        <f>'by country'!BS7-'by country'!BN7</f>
        <v>5.9999999999999609E-2</v>
      </c>
      <c r="BT7" s="91">
        <f>'by country'!BT7-'by country'!BO7</f>
        <v>-1.0000000000000675E-2</v>
      </c>
      <c r="BU7" s="40">
        <f>'by country'!BU7-'by country'!BP7</f>
        <v>5.9999999999999609E-2</v>
      </c>
      <c r="BV7" s="40">
        <f>'by country'!BV7-'by country'!BQ7</f>
        <v>1.9999999999999574E-2</v>
      </c>
      <c r="BW7" s="40">
        <f>'by country'!BW7-'by country'!BR7</f>
        <v>0</v>
      </c>
      <c r="BX7" s="40">
        <f>'by country'!BX7-'by country'!BS7</f>
        <v>2.0000000000000462E-2</v>
      </c>
      <c r="BY7" s="91">
        <f>'by country'!BT7-'by country'!B7</f>
        <v>0.55999999999999961</v>
      </c>
      <c r="BZ7" s="40">
        <f>'by country'!BU7-'by country'!C7</f>
        <v>0.75999999999999979</v>
      </c>
      <c r="CA7" s="40">
        <f>'by country'!BV7-'by country'!D7</f>
        <v>0.1899999999999995</v>
      </c>
      <c r="CB7" s="40">
        <f>'by country'!BW7-'by country'!E7</f>
        <v>2.9999999999999361E-2</v>
      </c>
      <c r="CC7" s="40">
        <f>'by country'!BX7-'by country'!F7</f>
        <v>0.39000000000000057</v>
      </c>
      <c r="CD7" s="148">
        <f t="shared" si="0"/>
        <v>0</v>
      </c>
      <c r="CE7" s="116">
        <f t="shared" si="1"/>
        <v>0</v>
      </c>
      <c r="CF7" s="115">
        <f t="shared" si="2"/>
        <v>1</v>
      </c>
      <c r="CG7" s="114">
        <f t="shared" si="7"/>
        <v>16</v>
      </c>
      <c r="CH7" s="22">
        <f t="shared" si="8"/>
        <v>17</v>
      </c>
      <c r="CI7" s="117">
        <f t="shared" si="3"/>
        <v>27</v>
      </c>
      <c r="CJ7" s="118">
        <f t="shared" si="4"/>
        <v>8</v>
      </c>
      <c r="CK7" s="119">
        <f t="shared" si="5"/>
        <v>0</v>
      </c>
      <c r="CL7" s="120">
        <f t="shared" si="6"/>
        <v>0</v>
      </c>
    </row>
    <row r="8" spans="1:90" s="37" customFormat="1" hidden="1" x14ac:dyDescent="0.25">
      <c r="A8" s="22" t="s">
        <v>10</v>
      </c>
      <c r="B8" s="40"/>
      <c r="C8" s="40"/>
      <c r="D8" s="40"/>
      <c r="E8" s="40"/>
      <c r="F8" s="40"/>
      <c r="G8" s="91"/>
      <c r="H8" s="40"/>
      <c r="I8" s="40"/>
      <c r="J8" s="40"/>
      <c r="K8" s="40"/>
      <c r="L8" s="91"/>
      <c r="M8" s="40"/>
      <c r="N8" s="40"/>
      <c r="O8" s="40"/>
      <c r="P8" s="40"/>
      <c r="Q8" s="91"/>
      <c r="R8" s="40"/>
      <c r="S8" s="40"/>
      <c r="T8" s="40"/>
      <c r="U8" s="40"/>
      <c r="V8" s="91"/>
      <c r="W8" s="40"/>
      <c r="X8" s="40"/>
      <c r="Y8" s="40"/>
      <c r="Z8" s="40"/>
      <c r="AA8" s="91"/>
      <c r="AB8" s="40"/>
      <c r="AC8" s="40"/>
      <c r="AD8" s="40"/>
      <c r="AE8" s="40"/>
      <c r="AF8" s="91">
        <f>'by country'!AF8-'by country'!AA8</f>
        <v>-1.0000000000000675E-2</v>
      </c>
      <c r="AG8" s="40">
        <f>'by country'!AG8-'by country'!AB8</f>
        <v>4.9999999999999822E-2</v>
      </c>
      <c r="AH8" s="40">
        <f>'by country'!AH8-'by country'!AC8</f>
        <v>0</v>
      </c>
      <c r="AI8" s="40">
        <f>'by country'!AI8-'by country'!AD8</f>
        <v>-6.9999999999999396E-2</v>
      </c>
      <c r="AJ8" s="40">
        <f>'by country'!AJ8-'by country'!AE8</f>
        <v>-9.9999999999997868E-3</v>
      </c>
      <c r="AK8" s="91">
        <f>'by country'!AK8-'by country'!AF8</f>
        <v>-4.9999999999999822E-2</v>
      </c>
      <c r="AL8" s="40">
        <f>'by country'!AL8-'by country'!AG8</f>
        <v>-3.0000000000000249E-2</v>
      </c>
      <c r="AM8" s="40">
        <f>'by country'!AM8-'by country'!AH8</f>
        <v>-8.0000000000000071E-2</v>
      </c>
      <c r="AN8" s="40">
        <f>'by country'!AN8-'by country'!AI8</f>
        <v>-4.9999999999999822E-2</v>
      </c>
      <c r="AO8" s="40">
        <f>'by country'!AO8-'by country'!AJ8</f>
        <v>-4.0000000000000036E-2</v>
      </c>
      <c r="AP8" s="91">
        <f>'by country'!AP8-'by country'!AK8</f>
        <v>-9.9999999999999645E-2</v>
      </c>
      <c r="AQ8" s="40">
        <f>'by country'!AQ8-'by country'!AL8</f>
        <v>-9.9999999999999645E-2</v>
      </c>
      <c r="AR8" s="40">
        <f>'by country'!AR8-'by country'!AM8</f>
        <v>0</v>
      </c>
      <c r="AS8" s="40">
        <f>'by country'!AS8-'by country'!AN8</f>
        <v>0</v>
      </c>
      <c r="AT8" s="40">
        <f>'by country'!AT8-'by country'!AO8</f>
        <v>-9.9999999999999645E-2</v>
      </c>
      <c r="AU8" s="91">
        <f>'by country'!AU8-'by country'!AP8</f>
        <v>0</v>
      </c>
      <c r="AV8" s="40">
        <f>'by country'!AV8-'by country'!AQ8</f>
        <v>9.9999999999999645E-2</v>
      </c>
      <c r="AW8" s="40">
        <f>'by country'!AW8-'by country'!AR8</f>
        <v>9.9999999999999645E-2</v>
      </c>
      <c r="AX8" s="40">
        <f>'by country'!AX8-'by country'!AS8</f>
        <v>0</v>
      </c>
      <c r="AY8" s="40">
        <f>'by country'!AY8-'by country'!AT8</f>
        <v>9.9999999999999645E-2</v>
      </c>
      <c r="AZ8" s="91">
        <f>'by country'!AZ8-'by country'!AU8</f>
        <v>9.9999999999999645E-2</v>
      </c>
      <c r="BA8" s="40">
        <f>'by country'!BA8-'by country'!AV8</f>
        <v>0</v>
      </c>
      <c r="BB8" s="40">
        <f>'by country'!BB8-'by country'!AW8</f>
        <v>0</v>
      </c>
      <c r="BC8" s="40">
        <f>'by country'!BC8-'by country'!AX8</f>
        <v>0</v>
      </c>
      <c r="BD8" s="40">
        <f>'by country'!BD8-'by country'!AY8</f>
        <v>0</v>
      </c>
      <c r="BE8" s="91">
        <f>'by country'!BE8-'by country'!AZ8</f>
        <v>0.10000000000000053</v>
      </c>
      <c r="BF8" s="40">
        <f>'by country'!BF8-'by country'!BA8</f>
        <v>9.9999999999999645E-2</v>
      </c>
      <c r="BG8" s="40">
        <f>'by country'!BG8-'by country'!BB8</f>
        <v>0</v>
      </c>
      <c r="BH8" s="40">
        <f>'by country'!BH8-'by country'!BC8</f>
        <v>0</v>
      </c>
      <c r="BI8" s="40">
        <f>'by country'!BI8-'by country'!BD8</f>
        <v>0.10000000000000053</v>
      </c>
      <c r="BJ8" s="91">
        <f>'by country'!BJ8-'by country'!BE8</f>
        <v>-0.20000000000000018</v>
      </c>
      <c r="BK8" s="40">
        <f>'by country'!BK8-'by country'!BF8</f>
        <v>-9.9999999999999645E-2</v>
      </c>
      <c r="BL8" s="40">
        <f>'by country'!BL8-'by country'!BG8</f>
        <v>0</v>
      </c>
      <c r="BM8" s="40">
        <f>'by country'!BM8-'by country'!BH8</f>
        <v>0</v>
      </c>
      <c r="BN8" s="40">
        <f>'by country'!BN8-'by country'!BI8</f>
        <v>-0.10000000000000053</v>
      </c>
      <c r="BO8" s="91">
        <f>'by country'!BO8-'by country'!BJ8</f>
        <v>0.14999999999999947</v>
      </c>
      <c r="BP8" s="40">
        <f>'by country'!BP8-'by country'!BK8</f>
        <v>0.21999999999999975</v>
      </c>
      <c r="BQ8" s="40">
        <f>'by country'!BQ8-'by country'!BL8</f>
        <v>-1.9999999999999574E-2</v>
      </c>
      <c r="BR8" s="40">
        <f>'by country'!BR8-'by country'!BM8</f>
        <v>8.9999999999999858E-2</v>
      </c>
      <c r="BS8" s="40">
        <f>'by country'!BS8-'by country'!BN8</f>
        <v>0.10000000000000053</v>
      </c>
      <c r="BT8" s="91">
        <f>'by country'!BT8-'by country'!BO8</f>
        <v>5.0000000000000711E-2</v>
      </c>
      <c r="BU8" s="40">
        <f>'by country'!BU8-'by country'!BP8</f>
        <v>-4.0000000000000036E-2</v>
      </c>
      <c r="BV8" s="40">
        <f>'by country'!BV8-'by country'!BQ8</f>
        <v>-6.0000000000000497E-2</v>
      </c>
      <c r="BW8" s="40">
        <f>'by country'!BW8-'by country'!BR8</f>
        <v>1.9999999999999574E-2</v>
      </c>
      <c r="BX8" s="40">
        <f>'by country'!BX8-'by country'!BS8</f>
        <v>-1.0000000000000675E-2</v>
      </c>
      <c r="BY8" s="91">
        <f>'by country'!BT8-'by country'!AA8</f>
        <v>4.0000000000000036E-2</v>
      </c>
      <c r="BZ8" s="40">
        <f>'by country'!BU8-'by country'!AB8</f>
        <v>0.19999999999999929</v>
      </c>
      <c r="CA8" s="40">
        <f>'by country'!BV8-'by country'!AC8</f>
        <v>-6.0000000000000497E-2</v>
      </c>
      <c r="CB8" s="40">
        <f>'by country'!BW8-'by country'!AD8</f>
        <v>-9.9999999999997868E-3</v>
      </c>
      <c r="CC8" s="40">
        <f>'by country'!BX8-'by country'!AE8</f>
        <v>4.0000000000000036E-2</v>
      </c>
      <c r="CD8" s="148">
        <f t="shared" si="0"/>
        <v>0</v>
      </c>
      <c r="CE8" s="116">
        <f t="shared" si="1"/>
        <v>0</v>
      </c>
      <c r="CF8" s="115">
        <f t="shared" si="2"/>
        <v>1</v>
      </c>
      <c r="CG8" s="114">
        <f t="shared" si="7"/>
        <v>17</v>
      </c>
      <c r="CH8" s="22">
        <f t="shared" si="8"/>
        <v>13</v>
      </c>
      <c r="CI8" s="117">
        <f t="shared" si="3"/>
        <v>12</v>
      </c>
      <c r="CJ8" s="118">
        <f t="shared" si="4"/>
        <v>2</v>
      </c>
      <c r="CK8" s="119">
        <f t="shared" si="5"/>
        <v>0</v>
      </c>
      <c r="CL8" s="120">
        <f t="shared" si="6"/>
        <v>0</v>
      </c>
    </row>
    <row r="9" spans="1:90" s="37" customFormat="1" hidden="1" x14ac:dyDescent="0.25">
      <c r="A9" s="22" t="s">
        <v>60</v>
      </c>
      <c r="B9" s="40"/>
      <c r="C9" s="40"/>
      <c r="D9" s="40"/>
      <c r="E9" s="40"/>
      <c r="F9" s="40"/>
      <c r="G9" s="91"/>
      <c r="H9" s="40"/>
      <c r="I9" s="40"/>
      <c r="J9" s="40"/>
      <c r="K9" s="40"/>
      <c r="L9" s="91"/>
      <c r="M9" s="40"/>
      <c r="N9" s="40"/>
      <c r="O9" s="40"/>
      <c r="P9" s="40"/>
      <c r="Q9" s="91"/>
      <c r="R9" s="40"/>
      <c r="S9" s="40"/>
      <c r="T9" s="40"/>
      <c r="U9" s="40"/>
      <c r="V9" s="91"/>
      <c r="W9" s="40"/>
      <c r="X9" s="40"/>
      <c r="Y9" s="40"/>
      <c r="Z9" s="40"/>
      <c r="AA9" s="91"/>
      <c r="AB9" s="40"/>
      <c r="AC9" s="40"/>
      <c r="AD9" s="40"/>
      <c r="AE9" s="40"/>
      <c r="AF9" s="91">
        <f>'by country'!AF9-'by country'!AA9</f>
        <v>0.16999999999999993</v>
      </c>
      <c r="AG9" s="40">
        <f>'by country'!AG9-'by country'!AB9</f>
        <v>-3.0000000000000249E-2</v>
      </c>
      <c r="AH9" s="40">
        <f>'by country'!AH9-'by country'!AC9</f>
        <v>-1.0000000000000675E-2</v>
      </c>
      <c r="AI9" s="40">
        <f>'by country'!AI9-'by country'!AD9</f>
        <v>-9.9999999999999645E-2</v>
      </c>
      <c r="AJ9" s="40">
        <f>'by country'!AJ9-'by country'!AE9</f>
        <v>1.0000000000000675E-2</v>
      </c>
      <c r="AK9" s="91">
        <f>'by country'!AK9-'by country'!AF9</f>
        <v>5.0000000000000711E-2</v>
      </c>
      <c r="AL9" s="40">
        <f>'by country'!AL9-'by country'!AG9</f>
        <v>6.0000000000000497E-2</v>
      </c>
      <c r="AM9" s="40">
        <f>'by country'!AM9-'by country'!AH9</f>
        <v>0.10000000000000053</v>
      </c>
      <c r="AN9" s="40">
        <f>'by country'!AN9-'by country'!AI9</f>
        <v>6.9999999999999396E-2</v>
      </c>
      <c r="AO9" s="40">
        <f>'by country'!AO9-'by country'!AJ9</f>
        <v>2.9999999999999361E-2</v>
      </c>
      <c r="AP9" s="91">
        <f>'by country'!AP9-'by country'!AK9</f>
        <v>0</v>
      </c>
      <c r="AQ9" s="40">
        <f>'by country'!AQ9-'by country'!AL9</f>
        <v>0</v>
      </c>
      <c r="AR9" s="40">
        <f>'by country'!AR9-'by country'!AM9</f>
        <v>0</v>
      </c>
      <c r="AS9" s="40">
        <f>'by country'!AS9-'by country'!AN9</f>
        <v>-9.9999999999999645E-2</v>
      </c>
      <c r="AT9" s="40">
        <f>'by country'!AT9-'by country'!AO9</f>
        <v>0</v>
      </c>
      <c r="AU9" s="91">
        <f>'by country'!AU9-'by country'!AP9</f>
        <v>-0.10000000000000053</v>
      </c>
      <c r="AV9" s="40">
        <f>'by country'!AV9-'by country'!AQ9</f>
        <v>0</v>
      </c>
      <c r="AW9" s="40">
        <f>'by country'!AW9-'by country'!AR9</f>
        <v>0</v>
      </c>
      <c r="AX9" s="40">
        <f>'by country'!AX9-'by country'!AS9</f>
        <v>0</v>
      </c>
      <c r="AY9" s="40">
        <f>'by country'!AY9-'by country'!AT9</f>
        <v>0</v>
      </c>
      <c r="AZ9" s="91"/>
      <c r="BA9" s="40"/>
      <c r="BB9" s="40"/>
      <c r="BC9" s="40"/>
      <c r="BD9" s="40"/>
      <c r="BE9" s="91"/>
      <c r="BF9" s="40"/>
      <c r="BG9" s="40"/>
      <c r="BH9" s="40"/>
      <c r="BI9" s="40"/>
      <c r="BJ9" s="93"/>
      <c r="BK9" s="49"/>
      <c r="BL9" s="49"/>
      <c r="BM9" s="49"/>
      <c r="BN9" s="49"/>
      <c r="BO9" s="91"/>
      <c r="BP9" s="40"/>
      <c r="BQ9" s="40"/>
      <c r="BR9" s="40"/>
      <c r="BS9" s="40"/>
      <c r="BT9" s="91"/>
      <c r="BU9" s="40"/>
      <c r="BV9" s="40"/>
      <c r="BW9" s="40"/>
      <c r="BX9" s="40"/>
      <c r="BY9" s="91">
        <f>'by country'!AU9-'by country'!AA9</f>
        <v>0.12000000000000011</v>
      </c>
      <c r="BZ9" s="40">
        <f>'by country'!AV9-'by country'!AB9</f>
        <v>3.0000000000000249E-2</v>
      </c>
      <c r="CA9" s="40">
        <f>'by country'!AW9-'by country'!AC9</f>
        <v>8.9999999999999858E-2</v>
      </c>
      <c r="CB9" s="40">
        <f>'by country'!AX9-'by country'!AD9</f>
        <v>-0.12999999999999989</v>
      </c>
      <c r="CC9" s="40">
        <f>'by country'!AY9-'by country'!AE9</f>
        <v>4.0000000000000036E-2</v>
      </c>
      <c r="CD9" s="148">
        <f t="shared" si="0"/>
        <v>0</v>
      </c>
      <c r="CE9" s="116">
        <f t="shared" si="1"/>
        <v>0</v>
      </c>
      <c r="CF9" s="115">
        <f t="shared" si="2"/>
        <v>0</v>
      </c>
      <c r="CG9" s="114">
        <f t="shared" si="7"/>
        <v>5</v>
      </c>
      <c r="CH9" s="22">
        <f t="shared" si="8"/>
        <v>8</v>
      </c>
      <c r="CI9" s="117">
        <f t="shared" si="3"/>
        <v>6</v>
      </c>
      <c r="CJ9" s="118">
        <f t="shared" si="4"/>
        <v>1</v>
      </c>
      <c r="CK9" s="119">
        <f t="shared" si="5"/>
        <v>0</v>
      </c>
      <c r="CL9" s="120">
        <f t="shared" si="6"/>
        <v>0</v>
      </c>
    </row>
    <row r="10" spans="1:90" s="37" customFormat="1" hidden="1" x14ac:dyDescent="0.25">
      <c r="A10" s="22" t="s">
        <v>11</v>
      </c>
      <c r="B10" s="40"/>
      <c r="C10" s="40"/>
      <c r="D10" s="40"/>
      <c r="E10" s="40"/>
      <c r="F10" s="40"/>
      <c r="G10" s="91"/>
      <c r="H10" s="40"/>
      <c r="I10" s="40"/>
      <c r="J10" s="40"/>
      <c r="K10" s="40"/>
      <c r="L10" s="91"/>
      <c r="M10" s="40"/>
      <c r="N10" s="40"/>
      <c r="O10" s="40"/>
      <c r="P10" s="40"/>
      <c r="Q10" s="91"/>
      <c r="R10" s="40"/>
      <c r="S10" s="40"/>
      <c r="T10" s="40"/>
      <c r="U10" s="40"/>
      <c r="V10" s="91"/>
      <c r="W10" s="40"/>
      <c r="X10" s="40"/>
      <c r="Y10" s="40"/>
      <c r="Z10" s="40"/>
      <c r="AA10" s="91"/>
      <c r="AB10" s="40"/>
      <c r="AC10" s="40"/>
      <c r="AD10" s="40"/>
      <c r="AE10" s="40"/>
      <c r="AF10" s="91">
        <f>'by country'!AF10-'by country'!AA10</f>
        <v>-8.0000000000000071E-2</v>
      </c>
      <c r="AG10" s="40">
        <f>'by country'!AG10-'by country'!AB10</f>
        <v>-0.12999999999999989</v>
      </c>
      <c r="AH10" s="40">
        <f>'by country'!AH10-'by country'!AC10</f>
        <v>-0.11000000000000032</v>
      </c>
      <c r="AI10" s="40">
        <f>'by country'!AI10-'by country'!AD10</f>
        <v>-9.9999999999999645E-2</v>
      </c>
      <c r="AJ10" s="40">
        <f>'by country'!AJ10-'by country'!AE10</f>
        <v>-0.11000000000000032</v>
      </c>
      <c r="AK10" s="91">
        <f>'by country'!AK10-'by country'!AF10</f>
        <v>0.14999999999999947</v>
      </c>
      <c r="AL10" s="40">
        <f>'by country'!AL10-'by country'!AG10</f>
        <v>0.13999999999999968</v>
      </c>
      <c r="AM10" s="40">
        <f>'by country'!AM10-'by country'!AH10</f>
        <v>4.0000000000000036E-2</v>
      </c>
      <c r="AN10" s="40">
        <f>'by country'!AN10-'by country'!AI10</f>
        <v>5.9999999999999609E-2</v>
      </c>
      <c r="AO10" s="40">
        <f>'by country'!AO10-'by country'!AJ10</f>
        <v>0.11000000000000032</v>
      </c>
      <c r="AP10" s="91">
        <f>'by country'!AP10-'by country'!AK10</f>
        <v>0</v>
      </c>
      <c r="AQ10" s="40">
        <f>'by country'!AQ10-'by country'!AL10</f>
        <v>0</v>
      </c>
      <c r="AR10" s="40">
        <f>'by country'!AR10-'by country'!AM10</f>
        <v>0</v>
      </c>
      <c r="AS10" s="40">
        <f>'by country'!AS10-'by country'!AN10</f>
        <v>0</v>
      </c>
      <c r="AT10" s="40">
        <f>'by country'!AT10-'by country'!AO10</f>
        <v>0</v>
      </c>
      <c r="AU10" s="91">
        <f>'by country'!AU10-'by country'!AP10</f>
        <v>0.10000000000000053</v>
      </c>
      <c r="AV10" s="40">
        <f>'by country'!AV10-'by country'!AQ10</f>
        <v>0.10000000000000053</v>
      </c>
      <c r="AW10" s="40">
        <f>'by country'!AW10-'by country'!AR10</f>
        <v>0.10000000000000053</v>
      </c>
      <c r="AX10" s="40">
        <f>'by country'!AX10-'by country'!AS10</f>
        <v>0.10000000000000053</v>
      </c>
      <c r="AY10" s="40">
        <f>'by country'!AY10-'by country'!AT10</f>
        <v>9.9999999999999645E-2</v>
      </c>
      <c r="AZ10" s="91">
        <f>'by country'!AZ10-'by country'!AU10</f>
        <v>0</v>
      </c>
      <c r="BA10" s="40">
        <f>'by country'!BA10-'by country'!AV10</f>
        <v>-0.10000000000000053</v>
      </c>
      <c r="BB10" s="40">
        <f>'by country'!BB10-'by country'!AW10</f>
        <v>-0.10000000000000053</v>
      </c>
      <c r="BC10" s="40">
        <f>'by country'!BC10-'by country'!AX10</f>
        <v>0</v>
      </c>
      <c r="BD10" s="40">
        <f>'by country'!BD10-'by country'!AY10</f>
        <v>0</v>
      </c>
      <c r="BE10" s="91">
        <f>'by country'!BE10-'by country'!AZ10</f>
        <v>9.9999999999999645E-2</v>
      </c>
      <c r="BF10" s="40">
        <f>'by country'!BF10-'by country'!BA10</f>
        <v>0.10000000000000053</v>
      </c>
      <c r="BG10" s="40">
        <f>'by country'!BG10-'by country'!BB10</f>
        <v>0</v>
      </c>
      <c r="BH10" s="40">
        <f>'by country'!BH10-'by country'!BC10</f>
        <v>0</v>
      </c>
      <c r="BI10" s="40">
        <f>'by country'!BI10-'by country'!BD10</f>
        <v>0</v>
      </c>
      <c r="BJ10" s="91">
        <f>'by country'!BJ10-'by country'!BE10</f>
        <v>9.9999999999999645E-2</v>
      </c>
      <c r="BK10" s="40">
        <f>'by country'!BK10-'by country'!BF10</f>
        <v>9.9999999999999645E-2</v>
      </c>
      <c r="BL10" s="40">
        <f>'by country'!BL10-'by country'!BG10</f>
        <v>0.10000000000000053</v>
      </c>
      <c r="BM10" s="40">
        <f>'by country'!BM10-'by country'!BH10</f>
        <v>0</v>
      </c>
      <c r="BN10" s="40">
        <f>'by country'!BN10-'by country'!BI10</f>
        <v>0.10000000000000053</v>
      </c>
      <c r="BO10" s="91">
        <f>'by country'!BO10-'by country'!BJ10</f>
        <v>0.14000000000000057</v>
      </c>
      <c r="BP10" s="40">
        <f>'by country'!BP10-'by country'!BK10</f>
        <v>0.12999999999999989</v>
      </c>
      <c r="BQ10" s="40">
        <f>'by country'!BQ10-'by country'!BL10</f>
        <v>-3.0000000000000249E-2</v>
      </c>
      <c r="BR10" s="40">
        <f>'by country'!BR10-'by country'!BM10</f>
        <v>5.9999999999999609E-2</v>
      </c>
      <c r="BS10" s="40">
        <f>'by country'!BS10-'by country'!BN10</f>
        <v>4.0000000000000036E-2</v>
      </c>
      <c r="BT10" s="91">
        <f>'by country'!BT10-'by country'!BO10</f>
        <v>8.0000000000000071E-2</v>
      </c>
      <c r="BU10" s="40">
        <f>'by country'!BU10-'by country'!BP10</f>
        <v>5.0000000000000711E-2</v>
      </c>
      <c r="BV10" s="40">
        <f>'by country'!BV10-'by country'!BQ10</f>
        <v>-0.12999999999999989</v>
      </c>
      <c r="BW10" s="40">
        <f>'by country'!BW10-'by country'!BR10</f>
        <v>5.9999999999999609E-2</v>
      </c>
      <c r="BX10" s="40">
        <f>'by country'!BX10-'by country'!BS10</f>
        <v>9.9999999999997868E-3</v>
      </c>
      <c r="BY10" s="91">
        <f>'by country'!BT10-'by country'!AA10</f>
        <v>0.58999999999999986</v>
      </c>
      <c r="BZ10" s="40">
        <f>'by country'!BU10-'by country'!AB10</f>
        <v>0.39000000000000057</v>
      </c>
      <c r="CA10" s="40">
        <f>'by country'!BV10-'by country'!AC10</f>
        <v>-0.12999999999999989</v>
      </c>
      <c r="CB10" s="40">
        <f>'by country'!BW10-'by country'!AD10</f>
        <v>0.17999999999999972</v>
      </c>
      <c r="CC10" s="40">
        <f>'by country'!BX10-'by country'!AE10</f>
        <v>0.25</v>
      </c>
      <c r="CD10" s="148">
        <f t="shared" si="0"/>
        <v>0</v>
      </c>
      <c r="CE10" s="116">
        <f t="shared" si="1"/>
        <v>0</v>
      </c>
      <c r="CF10" s="115">
        <f t="shared" si="2"/>
        <v>2</v>
      </c>
      <c r="CG10" s="114">
        <f t="shared" si="7"/>
        <v>5</v>
      </c>
      <c r="CH10" s="22">
        <f t="shared" si="8"/>
        <v>12</v>
      </c>
      <c r="CI10" s="117">
        <f t="shared" si="3"/>
        <v>20</v>
      </c>
      <c r="CJ10" s="118">
        <f t="shared" si="4"/>
        <v>4</v>
      </c>
      <c r="CK10" s="119">
        <f t="shared" si="5"/>
        <v>0</v>
      </c>
      <c r="CL10" s="120">
        <f t="shared" si="6"/>
        <v>0</v>
      </c>
    </row>
    <row r="11" spans="1:90" s="37" customFormat="1" hidden="1" x14ac:dyDescent="0.25">
      <c r="A11" s="22" t="s">
        <v>61</v>
      </c>
      <c r="B11" s="40"/>
      <c r="C11" s="40"/>
      <c r="D11" s="40"/>
      <c r="E11" s="40"/>
      <c r="F11" s="40"/>
      <c r="G11" s="91"/>
      <c r="H11" s="40"/>
      <c r="I11" s="40"/>
      <c r="J11" s="40"/>
      <c r="K11" s="40"/>
      <c r="L11" s="91"/>
      <c r="M11" s="40"/>
      <c r="N11" s="40"/>
      <c r="O11" s="40"/>
      <c r="P11" s="40"/>
      <c r="Q11" s="91"/>
      <c r="R11" s="40"/>
      <c r="S11" s="40"/>
      <c r="T11" s="40"/>
      <c r="U11" s="40"/>
      <c r="V11" s="91"/>
      <c r="W11" s="40"/>
      <c r="X11" s="40"/>
      <c r="Y11" s="40"/>
      <c r="Z11" s="40"/>
      <c r="AA11" s="91"/>
      <c r="AB11" s="40"/>
      <c r="AC11" s="40"/>
      <c r="AD11" s="40"/>
      <c r="AE11" s="40"/>
      <c r="AF11" s="91"/>
      <c r="AG11" s="40"/>
      <c r="AH11" s="40"/>
      <c r="AI11" s="40"/>
      <c r="AJ11" s="40"/>
      <c r="AK11" s="91"/>
      <c r="AL11" s="40"/>
      <c r="AM11" s="40"/>
      <c r="AN11" s="40"/>
      <c r="AO11" s="40"/>
      <c r="AP11" s="91"/>
      <c r="AQ11" s="40"/>
      <c r="AR11" s="40"/>
      <c r="AS11" s="40"/>
      <c r="AT11" s="40"/>
      <c r="AU11" s="91"/>
      <c r="AV11" s="40"/>
      <c r="AW11" s="40"/>
      <c r="AX11" s="40"/>
      <c r="AY11" s="40"/>
      <c r="AZ11" s="91"/>
      <c r="BA11" s="40"/>
      <c r="BB11" s="40"/>
      <c r="BC11" s="40"/>
      <c r="BD11" s="40"/>
      <c r="BE11" s="91"/>
      <c r="BF11" s="40"/>
      <c r="BG11" s="40"/>
      <c r="BH11" s="40"/>
      <c r="BI11" s="40"/>
      <c r="BJ11" s="93"/>
      <c r="BK11" s="49"/>
      <c r="BL11" s="49"/>
      <c r="BM11" s="49"/>
      <c r="BN11" s="49"/>
      <c r="BO11" s="91"/>
      <c r="BP11" s="40"/>
      <c r="BQ11" s="40"/>
      <c r="BR11" s="40"/>
      <c r="BS11" s="40"/>
      <c r="BT11" s="91"/>
      <c r="BU11" s="40"/>
      <c r="BV11" s="40"/>
      <c r="BW11" s="40"/>
      <c r="BX11" s="40"/>
      <c r="BY11" s="91"/>
      <c r="BZ11" s="40"/>
      <c r="CA11" s="40"/>
      <c r="CB11" s="40"/>
      <c r="CC11" s="40"/>
      <c r="CD11" s="148">
        <f t="shared" si="0"/>
        <v>0</v>
      </c>
      <c r="CE11" s="116">
        <f t="shared" si="1"/>
        <v>0</v>
      </c>
      <c r="CF11" s="115">
        <f t="shared" si="2"/>
        <v>0</v>
      </c>
      <c r="CG11" s="114">
        <f t="shared" si="7"/>
        <v>0</v>
      </c>
      <c r="CH11" s="22">
        <f t="shared" si="8"/>
        <v>0</v>
      </c>
      <c r="CI11" s="117">
        <f t="shared" si="3"/>
        <v>0</v>
      </c>
      <c r="CJ11" s="118">
        <f t="shared" si="4"/>
        <v>0</v>
      </c>
      <c r="CK11" s="119">
        <f t="shared" si="5"/>
        <v>0</v>
      </c>
      <c r="CL11" s="120">
        <f t="shared" si="6"/>
        <v>0</v>
      </c>
    </row>
    <row r="12" spans="1:90" s="37" customFormat="1" hidden="1" x14ac:dyDescent="0.25">
      <c r="A12" s="22" t="s">
        <v>12</v>
      </c>
      <c r="B12" s="40"/>
      <c r="C12" s="40"/>
      <c r="D12" s="40"/>
      <c r="E12" s="40"/>
      <c r="F12" s="40"/>
      <c r="G12" s="91"/>
      <c r="H12" s="40"/>
      <c r="I12" s="40"/>
      <c r="J12" s="40"/>
      <c r="K12" s="40"/>
      <c r="L12" s="91"/>
      <c r="M12" s="40"/>
      <c r="N12" s="40"/>
      <c r="O12" s="40"/>
      <c r="P12" s="40"/>
      <c r="Q12" s="91"/>
      <c r="R12" s="40"/>
      <c r="S12" s="40"/>
      <c r="T12" s="40"/>
      <c r="U12" s="40"/>
      <c r="V12" s="91"/>
      <c r="W12" s="40"/>
      <c r="X12" s="40"/>
      <c r="Y12" s="40"/>
      <c r="Z12" s="40"/>
      <c r="AA12" s="91"/>
      <c r="AB12" s="40"/>
      <c r="AC12" s="40"/>
      <c r="AD12" s="40"/>
      <c r="AE12" s="40"/>
      <c r="AF12" s="91">
        <f>'by country'!AF12-'by country'!AA12</f>
        <v>-3.0000000000000249E-2</v>
      </c>
      <c r="AG12" s="40">
        <f>'by country'!AG12-'by country'!AB12</f>
        <v>0</v>
      </c>
      <c r="AH12" s="40">
        <f>'by country'!AH12-'by country'!AC12</f>
        <v>-0.10000000000000053</v>
      </c>
      <c r="AI12" s="40">
        <f>'by country'!AI12-'by country'!AD12</f>
        <v>0</v>
      </c>
      <c r="AJ12" s="40">
        <f>'by country'!AJ12-'by country'!AE12</f>
        <v>-3.0000000000000249E-2</v>
      </c>
      <c r="AK12" s="91">
        <f>'by country'!AK12-'by country'!AF12</f>
        <v>0.20000000000000018</v>
      </c>
      <c r="AL12" s="40">
        <f>'by country'!AL12-'by country'!AG12</f>
        <v>0.20000000000000018</v>
      </c>
      <c r="AM12" s="40">
        <f>'by country'!AM12-'by country'!AH12</f>
        <v>-1.9999999999999574E-2</v>
      </c>
      <c r="AN12" s="40">
        <f>'by country'!AN12-'by country'!AI12</f>
        <v>-2.9999999999999361E-2</v>
      </c>
      <c r="AO12" s="40">
        <f>'by country'!AO12-'by country'!AJ12</f>
        <v>0.10000000000000053</v>
      </c>
      <c r="AP12" s="91">
        <f>'by country'!AP12-'by country'!AK12</f>
        <v>0</v>
      </c>
      <c r="AQ12" s="40">
        <f>'by country'!AQ12-'by country'!AL12</f>
        <v>-0.29999999999999982</v>
      </c>
      <c r="AR12" s="40">
        <f>'by country'!AR12-'by country'!AM12</f>
        <v>0.29999999999999982</v>
      </c>
      <c r="AS12" s="40">
        <f>'by country'!AS12-'by country'!AN12</f>
        <v>0.39999999999999947</v>
      </c>
      <c r="AT12" s="40">
        <f>'by country'!AT12-'by country'!AO12</f>
        <v>9.9999999999999645E-2</v>
      </c>
      <c r="AU12" s="91">
        <f>'by country'!AU12-'by country'!AP12</f>
        <v>0</v>
      </c>
      <c r="AV12" s="40">
        <f>'by country'!AV12-'by country'!AQ12</f>
        <v>0.19999999999999929</v>
      </c>
      <c r="AW12" s="40">
        <f>'by country'!AW12-'by country'!AR12</f>
        <v>-0.29999999999999982</v>
      </c>
      <c r="AX12" s="40">
        <f>'by country'!AX12-'by country'!AS12</f>
        <v>-0.29999999999999982</v>
      </c>
      <c r="AY12" s="40">
        <f>'by country'!AY12-'by country'!AT12</f>
        <v>-9.9999999999999645E-2</v>
      </c>
      <c r="AZ12" s="91">
        <f>'by country'!AZ12-'by country'!AU12</f>
        <v>0</v>
      </c>
      <c r="BA12" s="40">
        <f>'by country'!BA12-'by country'!AV12</f>
        <v>0</v>
      </c>
      <c r="BB12" s="40">
        <f>'by country'!BB12-'by country'!AW12</f>
        <v>0</v>
      </c>
      <c r="BC12" s="40">
        <f>'by country'!BC12-'by country'!AX12</f>
        <v>9.9999999999999645E-2</v>
      </c>
      <c r="BD12" s="40">
        <f>'by country'!BD12-'by country'!AY12</f>
        <v>0</v>
      </c>
      <c r="BE12" s="91">
        <f>'by country'!BE12-'by country'!AZ12</f>
        <v>9.9999999999999645E-2</v>
      </c>
      <c r="BF12" s="40">
        <f>'by country'!BF12-'by country'!BA12</f>
        <v>0</v>
      </c>
      <c r="BG12" s="40">
        <f>'by country'!BG12-'by country'!BB12</f>
        <v>9.9999999999999645E-2</v>
      </c>
      <c r="BH12" s="40">
        <f>'by country'!BH12-'by country'!BC12</f>
        <v>0</v>
      </c>
      <c r="BI12" s="40">
        <f>'by country'!BI12-'by country'!BD12</f>
        <v>0</v>
      </c>
      <c r="BJ12" s="91">
        <f>'by country'!BJ12-'by country'!BE12</f>
        <v>0</v>
      </c>
      <c r="BK12" s="40">
        <f>'by country'!BK12-'by country'!BF12</f>
        <v>0.10000000000000053</v>
      </c>
      <c r="BL12" s="40">
        <f>'by country'!BL12-'by country'!BG12</f>
        <v>0</v>
      </c>
      <c r="BM12" s="40">
        <f>'by country'!BM12-'by country'!BH12</f>
        <v>0</v>
      </c>
      <c r="BN12" s="40">
        <f>'by country'!BN12-'by country'!BI12</f>
        <v>9.9999999999999645E-2</v>
      </c>
      <c r="BO12" s="91">
        <f>'by country'!BO12-'by country'!BJ12</f>
        <v>-4.9999999999999822E-2</v>
      </c>
      <c r="BP12" s="40">
        <f>'by country'!BP12-'by country'!BK12</f>
        <v>-0.16000000000000014</v>
      </c>
      <c r="BQ12" s="40">
        <f>'by country'!BQ12-'by country'!BL12</f>
        <v>-8.0000000000000071E-2</v>
      </c>
      <c r="BR12" s="40">
        <f>'by country'!BR12-'by country'!BM12</f>
        <v>-4.0000000000000036E-2</v>
      </c>
      <c r="BS12" s="40">
        <f>'by country'!BS12-'by country'!BN12</f>
        <v>-8.9999999999999858E-2</v>
      </c>
      <c r="BT12" s="91">
        <f>'by country'!BT12-'by country'!BO12</f>
        <v>-3.0000000000000249E-2</v>
      </c>
      <c r="BU12" s="40">
        <f>'by country'!BU12-'by country'!BP12</f>
        <v>3.0000000000000249E-2</v>
      </c>
      <c r="BV12" s="40">
        <f>'by country'!BV12-'by country'!BQ12</f>
        <v>-3.9999999999999147E-2</v>
      </c>
      <c r="BW12" s="40">
        <f>'by country'!BW12-'by country'!BR12</f>
        <v>-9.9999999999997868E-3</v>
      </c>
      <c r="BX12" s="40">
        <f>'by country'!BX12-'by country'!BS12</f>
        <v>-1.9999999999999574E-2</v>
      </c>
      <c r="BY12" s="91">
        <f>'by country'!BT12-'by country'!AA12</f>
        <v>0.1899999999999995</v>
      </c>
      <c r="BZ12" s="40">
        <f>'by country'!BU12-'by country'!AB12</f>
        <v>7.0000000000000284E-2</v>
      </c>
      <c r="CA12" s="40">
        <f>'by country'!BV12-'by country'!AC12</f>
        <v>-0.13999999999999968</v>
      </c>
      <c r="CB12" s="40">
        <f>'by country'!BW12-'by country'!AD12</f>
        <v>0.12000000000000011</v>
      </c>
      <c r="CC12" s="40">
        <f>'by country'!BX12-'by country'!AE12</f>
        <v>6.0000000000000497E-2</v>
      </c>
      <c r="CD12" s="148">
        <f t="shared" si="0"/>
        <v>0</v>
      </c>
      <c r="CE12" s="116">
        <f t="shared" si="1"/>
        <v>3</v>
      </c>
      <c r="CF12" s="115">
        <f t="shared" si="2"/>
        <v>1</v>
      </c>
      <c r="CG12" s="114">
        <f t="shared" si="7"/>
        <v>14</v>
      </c>
      <c r="CH12" s="22">
        <f t="shared" si="8"/>
        <v>14</v>
      </c>
      <c r="CI12" s="117">
        <f t="shared" si="3"/>
        <v>8</v>
      </c>
      <c r="CJ12" s="118">
        <f t="shared" si="4"/>
        <v>3</v>
      </c>
      <c r="CK12" s="119">
        <f t="shared" si="5"/>
        <v>2</v>
      </c>
      <c r="CL12" s="120">
        <f t="shared" si="6"/>
        <v>0</v>
      </c>
    </row>
    <row r="13" spans="1:90" s="37" customFormat="1" hidden="1" x14ac:dyDescent="0.25">
      <c r="A13" s="22" t="s">
        <v>13</v>
      </c>
      <c r="B13" s="40"/>
      <c r="C13" s="40"/>
      <c r="D13" s="40"/>
      <c r="E13" s="40"/>
      <c r="F13" s="40"/>
      <c r="G13" s="91">
        <f>'by country'!G13-'by country'!B13</f>
        <v>5.9999999999999609E-2</v>
      </c>
      <c r="H13" s="40">
        <f>'by country'!H13-'by country'!C13</f>
        <v>0.24000000000000021</v>
      </c>
      <c r="I13" s="40">
        <f>'by country'!I13-'by country'!D13</f>
        <v>-1.0000000000000675E-2</v>
      </c>
      <c r="J13" s="40">
        <f>'by country'!J13-'by country'!E13</f>
        <v>9.9999999999997868E-3</v>
      </c>
      <c r="K13" s="40">
        <f>'by country'!K13-'by country'!F13</f>
        <v>8.0000000000000071E-2</v>
      </c>
      <c r="L13" s="91">
        <f>'by country'!L13-'by country'!G13</f>
        <v>0.20999999999999996</v>
      </c>
      <c r="M13" s="40">
        <f>'by country'!M13-'by country'!H13</f>
        <v>0.12999999999999989</v>
      </c>
      <c r="N13" s="40">
        <f>'by country'!N13-'by country'!I13</f>
        <v>-5.9999999999999609E-2</v>
      </c>
      <c r="O13" s="40">
        <f>'by country'!O13-'by country'!J13</f>
        <v>8.0000000000000071E-2</v>
      </c>
      <c r="P13" s="40">
        <f>'by country'!P13-'by country'!K13</f>
        <v>8.0000000000000071E-2</v>
      </c>
      <c r="Q13" s="91">
        <f>'by country'!Q13-'by country'!L13</f>
        <v>-6.9999999999999396E-2</v>
      </c>
      <c r="R13" s="40">
        <f>'by country'!R13-'by country'!M13</f>
        <v>-1.9999999999999574E-2</v>
      </c>
      <c r="S13" s="40">
        <f>'by country'!S13-'by country'!N13</f>
        <v>0</v>
      </c>
      <c r="T13" s="40">
        <f>'by country'!T13-'by country'!O13</f>
        <v>-0.11000000000000032</v>
      </c>
      <c r="U13" s="40">
        <f>'by country'!U13-'by country'!P13</f>
        <v>-4.9999999999999822E-2</v>
      </c>
      <c r="V13" s="91">
        <f>'by country'!V13-'by country'!Q13</f>
        <v>-0.14000000000000057</v>
      </c>
      <c r="W13" s="40">
        <f>'by country'!W13-'by country'!R13</f>
        <v>-3.0000000000000249E-2</v>
      </c>
      <c r="X13" s="40">
        <f>'by country'!X13-'by country'!S13</f>
        <v>-8.9999999999999858E-2</v>
      </c>
      <c r="Y13" s="40">
        <f>'by country'!Y13-'by country'!T13</f>
        <v>-5.9999999999999609E-2</v>
      </c>
      <c r="Z13" s="40">
        <f>'by country'!Z13-'by country'!U13</f>
        <v>-7.0000000000000284E-2</v>
      </c>
      <c r="AA13" s="91">
        <f>'by country'!AA13-'by country'!V13</f>
        <v>6.0000000000000497E-2</v>
      </c>
      <c r="AB13" s="40">
        <f>'by country'!AB13-'by country'!W13</f>
        <v>-9.9999999999997868E-3</v>
      </c>
      <c r="AC13" s="40">
        <f>'by country'!AC13-'by country'!X13</f>
        <v>-7.0000000000000284E-2</v>
      </c>
      <c r="AD13" s="40">
        <f>'by country'!AD13-'by country'!Y13</f>
        <v>4.0000000000000036E-2</v>
      </c>
      <c r="AE13" s="40">
        <f>'by country'!AE13-'by country'!Z13</f>
        <v>0</v>
      </c>
      <c r="AF13" s="91">
        <f>'by country'!AF13-'by country'!AA13</f>
        <v>9.9999999999999645E-2</v>
      </c>
      <c r="AG13" s="40">
        <f>'by country'!AG13-'by country'!AB13</f>
        <v>2.9999999999999361E-2</v>
      </c>
      <c r="AH13" s="40">
        <f>'by country'!AH13-'by country'!AC13</f>
        <v>9.9999999999997868E-3</v>
      </c>
      <c r="AI13" s="40">
        <f>'by country'!AI13-'by country'!AD13</f>
        <v>-9.9999999999997868E-3</v>
      </c>
      <c r="AJ13" s="40">
        <f>'by country'!AJ13-'by country'!AE13</f>
        <v>3.0000000000000249E-2</v>
      </c>
      <c r="AK13" s="91">
        <f>'by country'!AK13-'by country'!AF13</f>
        <v>4.0000000000000036E-2</v>
      </c>
      <c r="AL13" s="40">
        <f>'by country'!AL13-'by country'!AG13</f>
        <v>8.0000000000000071E-2</v>
      </c>
      <c r="AM13" s="40">
        <f>'by country'!AM13-'by country'!AH13</f>
        <v>-9.9999999999999645E-2</v>
      </c>
      <c r="AN13" s="40">
        <f>'by country'!AN13-'by country'!AI13</f>
        <v>-3.0000000000000249E-2</v>
      </c>
      <c r="AO13" s="40">
        <f>'by country'!AO13-'by country'!AJ13</f>
        <v>9.9999999999997868E-3</v>
      </c>
      <c r="AP13" s="91">
        <f>'by country'!AP13-'by country'!AK13</f>
        <v>-0.5</v>
      </c>
      <c r="AQ13" s="40">
        <f>'by country'!AQ13-'by country'!AL13</f>
        <v>-0.70000000000000018</v>
      </c>
      <c r="AR13" s="40">
        <f>'by country'!AR13-'by country'!AM13</f>
        <v>-9.9999999999999645E-2</v>
      </c>
      <c r="AS13" s="40">
        <f>'by country'!AS13-'by country'!AN13</f>
        <v>0</v>
      </c>
      <c r="AT13" s="40">
        <f>'by country'!AT13-'by country'!AO13</f>
        <v>-0.40000000000000036</v>
      </c>
      <c r="AU13" s="91">
        <f>'by country'!AU13-'by country'!AP13</f>
        <v>0.5</v>
      </c>
      <c r="AV13" s="40">
        <f>'by country'!AV13-'by country'!AQ13</f>
        <v>0.70000000000000018</v>
      </c>
      <c r="AW13" s="40">
        <f>'by country'!AW13-'by country'!AR13</f>
        <v>0.19999999999999929</v>
      </c>
      <c r="AX13" s="40">
        <f>'by country'!AX13-'by country'!AS13</f>
        <v>9.9999999999999645E-2</v>
      </c>
      <c r="AY13" s="40">
        <f>'by country'!AY13-'by country'!AT13</f>
        <v>0.40000000000000036</v>
      </c>
      <c r="AZ13" s="91">
        <f>'by country'!AZ13-'by country'!AU13</f>
        <v>0</v>
      </c>
      <c r="BA13" s="40">
        <f>'by country'!BA13-'by country'!AV13</f>
        <v>0</v>
      </c>
      <c r="BB13" s="40">
        <f>'by country'!BB13-'by country'!AW13</f>
        <v>-9.9999999999999645E-2</v>
      </c>
      <c r="BC13" s="40">
        <f>'by country'!BC13-'by country'!AX13</f>
        <v>0</v>
      </c>
      <c r="BD13" s="40">
        <f>'by country'!BD13-'by country'!AY13</f>
        <v>0</v>
      </c>
      <c r="BE13" s="91">
        <f>'by country'!BE13-'by country'!AZ13</f>
        <v>9.9999999999999645E-2</v>
      </c>
      <c r="BF13" s="40">
        <f>'by country'!BF13-'by country'!BA13</f>
        <v>0.10000000000000053</v>
      </c>
      <c r="BG13" s="40">
        <f>'by country'!BG13-'by country'!BB13</f>
        <v>9.9999999999999645E-2</v>
      </c>
      <c r="BH13" s="40">
        <f>'by country'!BH13-'by country'!BC13</f>
        <v>0</v>
      </c>
      <c r="BI13" s="40">
        <f>'by country'!BI13-'by country'!BD13</f>
        <v>9.9999999999999645E-2</v>
      </c>
      <c r="BJ13" s="91">
        <f>'by country'!BJ13-'by country'!BE13</f>
        <v>0.10000000000000053</v>
      </c>
      <c r="BK13" s="40">
        <f>'by country'!BK13-'by country'!BF13</f>
        <v>9.9999999999999645E-2</v>
      </c>
      <c r="BL13" s="40">
        <f>'by country'!BL13-'by country'!BG13</f>
        <v>0</v>
      </c>
      <c r="BM13" s="40">
        <f>'by country'!BM13-'by country'!BH13</f>
        <v>0</v>
      </c>
      <c r="BN13" s="40">
        <f>'by country'!BN13-'by country'!BI13</f>
        <v>0</v>
      </c>
      <c r="BO13" s="91">
        <f>'by country'!BO13-'by country'!BJ13</f>
        <v>5.9999999999999609E-2</v>
      </c>
      <c r="BP13" s="40">
        <f>'by country'!BP13-'by country'!BK13</f>
        <v>1.9999999999999574E-2</v>
      </c>
      <c r="BQ13" s="40">
        <f>'by country'!BQ13-'by country'!BL13</f>
        <v>0</v>
      </c>
      <c r="BR13" s="40">
        <f>'by country'!BR13-'by country'!BM13</f>
        <v>6.0000000000000497E-2</v>
      </c>
      <c r="BS13" s="40">
        <f>'by country'!BS13-'by country'!BN13</f>
        <v>7.0000000000000284E-2</v>
      </c>
      <c r="BT13" s="91">
        <f>'by country'!BT13-'by country'!BO13</f>
        <v>8.0000000000000071E-2</v>
      </c>
      <c r="BU13" s="40">
        <f>'by country'!BU13-'by country'!BP13</f>
        <v>8.0000000000000071E-2</v>
      </c>
      <c r="BV13" s="40">
        <f>'by country'!BV13-'by country'!BQ13</f>
        <v>0</v>
      </c>
      <c r="BW13" s="40">
        <f>'by country'!BW13-'by country'!BR13</f>
        <v>5.9999999999999609E-2</v>
      </c>
      <c r="BX13" s="40">
        <f>'by country'!BX13-'by country'!BS13</f>
        <v>5.9999999999999609E-2</v>
      </c>
      <c r="BY13" s="91">
        <f>'by country'!BT13-'by country'!B13</f>
        <v>0.59999999999999964</v>
      </c>
      <c r="BZ13" s="40">
        <f>'by country'!BU13-'by country'!C13</f>
        <v>0.71999999999999975</v>
      </c>
      <c r="CA13" s="40">
        <f>'by country'!BV13-'by country'!D13</f>
        <v>-0.22000000000000064</v>
      </c>
      <c r="CB13" s="40">
        <f>'by country'!BW13-'by country'!E13</f>
        <v>0.13999999999999968</v>
      </c>
      <c r="CC13" s="40">
        <f>'by country'!BX13-'by country'!F13</f>
        <v>0.30999999999999961</v>
      </c>
      <c r="CD13" s="148">
        <f t="shared" si="0"/>
        <v>1</v>
      </c>
      <c r="CE13" s="116">
        <f t="shared" si="1"/>
        <v>2</v>
      </c>
      <c r="CF13" s="115">
        <f t="shared" si="2"/>
        <v>1</v>
      </c>
      <c r="CG13" s="114">
        <f t="shared" si="7"/>
        <v>16</v>
      </c>
      <c r="CH13" s="22">
        <f t="shared" si="8"/>
        <v>13</v>
      </c>
      <c r="CI13" s="117">
        <f t="shared" si="3"/>
        <v>29</v>
      </c>
      <c r="CJ13" s="118">
        <f t="shared" si="4"/>
        <v>4</v>
      </c>
      <c r="CK13" s="119">
        <f t="shared" si="5"/>
        <v>2</v>
      </c>
      <c r="CL13" s="120">
        <f t="shared" si="6"/>
        <v>1</v>
      </c>
    </row>
    <row r="14" spans="1:90" s="37" customFormat="1" hidden="1" x14ac:dyDescent="0.25">
      <c r="A14" s="22" t="s">
        <v>157</v>
      </c>
      <c r="B14" s="40"/>
      <c r="C14" s="40"/>
      <c r="D14" s="40"/>
      <c r="E14" s="40"/>
      <c r="F14" s="40"/>
      <c r="G14" s="91"/>
      <c r="H14" s="40"/>
      <c r="I14" s="40"/>
      <c r="J14" s="40"/>
      <c r="K14" s="40"/>
      <c r="L14" s="91"/>
      <c r="M14" s="40"/>
      <c r="N14" s="40"/>
      <c r="O14" s="40"/>
      <c r="P14" s="40"/>
      <c r="Q14" s="91"/>
      <c r="R14" s="40"/>
      <c r="S14" s="40"/>
      <c r="T14" s="40"/>
      <c r="U14" s="40"/>
      <c r="V14" s="91"/>
      <c r="W14" s="40"/>
      <c r="X14" s="40"/>
      <c r="Y14" s="40"/>
      <c r="Z14" s="40"/>
      <c r="AA14" s="91"/>
      <c r="AB14" s="40"/>
      <c r="AC14" s="40"/>
      <c r="AD14" s="40"/>
      <c r="AE14" s="40"/>
      <c r="AF14" s="91"/>
      <c r="AG14" s="40"/>
      <c r="AH14" s="40"/>
      <c r="AI14" s="40"/>
      <c r="AJ14" s="40"/>
      <c r="AK14" s="91"/>
      <c r="AL14" s="40"/>
      <c r="AM14" s="40"/>
      <c r="AN14" s="40"/>
      <c r="AO14" s="40"/>
      <c r="AP14" s="91"/>
      <c r="AQ14" s="40"/>
      <c r="AR14" s="40"/>
      <c r="AS14" s="40"/>
      <c r="AT14" s="40"/>
      <c r="AU14" s="91"/>
      <c r="AV14" s="40"/>
      <c r="AW14" s="40"/>
      <c r="AX14" s="40"/>
      <c r="AY14" s="40"/>
      <c r="AZ14" s="91"/>
      <c r="BA14" s="40"/>
      <c r="BB14" s="40"/>
      <c r="BC14" s="40"/>
      <c r="BD14" s="40"/>
      <c r="BE14" s="91"/>
      <c r="BF14" s="40"/>
      <c r="BG14" s="40"/>
      <c r="BH14" s="40"/>
      <c r="BI14" s="40"/>
      <c r="BJ14" s="93"/>
      <c r="BK14" s="49"/>
      <c r="BL14" s="49"/>
      <c r="BM14" s="49"/>
      <c r="BN14" s="49"/>
      <c r="BO14" s="91"/>
      <c r="BP14" s="40"/>
      <c r="BQ14" s="40"/>
      <c r="BR14" s="40"/>
      <c r="BS14" s="40"/>
      <c r="BT14" s="91"/>
      <c r="BU14" s="40"/>
      <c r="BV14" s="40"/>
      <c r="BW14" s="40"/>
      <c r="BX14" s="40"/>
      <c r="BY14" s="91"/>
      <c r="BZ14" s="40"/>
      <c r="CA14" s="40"/>
      <c r="CB14" s="40"/>
      <c r="CC14" s="40"/>
      <c r="CD14" s="148"/>
      <c r="CE14" s="116"/>
      <c r="CF14" s="115"/>
      <c r="CG14" s="114"/>
      <c r="CH14" s="22"/>
      <c r="CI14" s="117"/>
      <c r="CJ14" s="118"/>
      <c r="CK14" s="119"/>
      <c r="CL14" s="120"/>
    </row>
    <row r="15" spans="1:90" s="37" customFormat="1" hidden="1" x14ac:dyDescent="0.25">
      <c r="A15" s="22" t="s">
        <v>14</v>
      </c>
      <c r="B15" s="40"/>
      <c r="C15" s="40"/>
      <c r="D15" s="40"/>
      <c r="E15" s="40"/>
      <c r="F15" s="40"/>
      <c r="G15" s="91"/>
      <c r="H15" s="40"/>
      <c r="I15" s="40"/>
      <c r="J15" s="40"/>
      <c r="K15" s="40"/>
      <c r="L15" s="91"/>
      <c r="M15" s="40"/>
      <c r="N15" s="40"/>
      <c r="O15" s="40"/>
      <c r="P15" s="40"/>
      <c r="Q15" s="91"/>
      <c r="R15" s="40"/>
      <c r="S15" s="40"/>
      <c r="T15" s="40"/>
      <c r="U15" s="40"/>
      <c r="V15" s="91"/>
      <c r="W15" s="40"/>
      <c r="X15" s="40"/>
      <c r="Y15" s="40"/>
      <c r="Z15" s="40"/>
      <c r="AA15" s="91"/>
      <c r="AB15" s="40"/>
      <c r="AC15" s="40"/>
      <c r="AD15" s="40"/>
      <c r="AE15" s="40"/>
      <c r="AF15" s="91">
        <f>'by country'!AF15-'by country'!AA15</f>
        <v>-4.9999999999999822E-2</v>
      </c>
      <c r="AG15" s="40">
        <f>'by country'!AG15-'by country'!AB15</f>
        <v>-8.0000000000000071E-2</v>
      </c>
      <c r="AH15" s="40">
        <f>'by country'!AH15-'by country'!AC15</f>
        <v>-8.0000000000000071E-2</v>
      </c>
      <c r="AI15" s="40">
        <f>'by country'!AI15-'by country'!AD15</f>
        <v>-2.0000000000000462E-2</v>
      </c>
      <c r="AJ15" s="40">
        <f>'by country'!AJ15-'by country'!AE15</f>
        <v>-5.9999999999999609E-2</v>
      </c>
      <c r="AK15" s="91">
        <f>'by country'!AK15-'by country'!AF15</f>
        <v>0.15000000000000036</v>
      </c>
      <c r="AL15" s="40">
        <f>'by country'!AL15-'by country'!AG15</f>
        <v>0.25999999999999979</v>
      </c>
      <c r="AM15" s="40">
        <f>'by country'!AM15-'by country'!AH15</f>
        <v>0.10999999999999943</v>
      </c>
      <c r="AN15" s="40">
        <f>'by country'!AN15-'by country'!AI15</f>
        <v>7.0000000000000284E-2</v>
      </c>
      <c r="AO15" s="40">
        <f>'by country'!AO15-'by country'!AJ15</f>
        <v>0.1899999999999995</v>
      </c>
      <c r="AP15" s="91"/>
      <c r="AQ15" s="40"/>
      <c r="AR15" s="40"/>
      <c r="AS15" s="40"/>
      <c r="AT15" s="40"/>
      <c r="AU15" s="91">
        <f>'by country'!AU15-'by country'!AK15</f>
        <v>0</v>
      </c>
      <c r="AV15" s="40">
        <f>'by country'!AV15-'by country'!AL15</f>
        <v>0</v>
      </c>
      <c r="AW15" s="40">
        <f>'by country'!AW15-'by country'!AM15</f>
        <v>0</v>
      </c>
      <c r="AX15" s="40">
        <f>'by country'!AX15-'by country'!AN15</f>
        <v>9.9999999999999645E-2</v>
      </c>
      <c r="AY15" s="40">
        <f>'by country'!AY15-'by country'!AO15</f>
        <v>0</v>
      </c>
      <c r="AZ15" s="91">
        <f>'by country'!AZ15-'by country'!AU15</f>
        <v>0</v>
      </c>
      <c r="BA15" s="40">
        <f>'by country'!BA15-'by country'!AV15</f>
        <v>-9.9999999999999645E-2</v>
      </c>
      <c r="BB15" s="40">
        <f>'by country'!BB15-'by country'!AW15</f>
        <v>-9.9999999999999645E-2</v>
      </c>
      <c r="BC15" s="40">
        <f>'by country'!BC15-'by country'!AX15</f>
        <v>-9.9999999999999645E-2</v>
      </c>
      <c r="BD15" s="40">
        <f>'by country'!BD15-'by country'!AY15</f>
        <v>-9.9999999999999645E-2</v>
      </c>
      <c r="BE15" s="91">
        <f>'by country'!BE15-'by country'!AZ15</f>
        <v>9.9999999999999645E-2</v>
      </c>
      <c r="BF15" s="40">
        <f>'by country'!BF15-'by country'!BA15</f>
        <v>9.9999999999999645E-2</v>
      </c>
      <c r="BG15" s="40">
        <f>'by country'!BG15-'by country'!BB15</f>
        <v>0</v>
      </c>
      <c r="BH15" s="40">
        <f>'by country'!BH15-'by country'!BC15</f>
        <v>0</v>
      </c>
      <c r="BI15" s="40">
        <f>'by country'!BI15-'by country'!BD15</f>
        <v>0</v>
      </c>
      <c r="BJ15" s="91">
        <f>'by country'!BJ15-'by country'!BE15</f>
        <v>0</v>
      </c>
      <c r="BK15" s="40">
        <f>'by country'!BK15-'by country'!BF15</f>
        <v>9.9999999999999645E-2</v>
      </c>
      <c r="BL15" s="40">
        <f>'by country'!BL15-'by country'!BG15</f>
        <v>0.20000000000000018</v>
      </c>
      <c r="BM15" s="40">
        <f>'by country'!BM15-'by country'!BH15</f>
        <v>9.9999999999999645E-2</v>
      </c>
      <c r="BN15" s="40">
        <f>'by country'!BN15-'by country'!BI15</f>
        <v>0.20000000000000018</v>
      </c>
      <c r="BO15" s="91">
        <f>'by country'!BO15-'by country'!BJ15</f>
        <v>0.12999999999999989</v>
      </c>
      <c r="BP15" s="40">
        <f>'by country'!BP15-'by country'!BK15</f>
        <v>6.0000000000000497E-2</v>
      </c>
      <c r="BQ15" s="40">
        <f>'by country'!BQ15-'by country'!BL15</f>
        <v>6.9999999999999396E-2</v>
      </c>
      <c r="BR15" s="40">
        <f>'by country'!BR15-'by country'!BM15</f>
        <v>0.16000000000000014</v>
      </c>
      <c r="BS15" s="40">
        <f>'by country'!BS15-'by country'!BN15</f>
        <v>6.9999999999999396E-2</v>
      </c>
      <c r="BT15" s="91">
        <f>'by country'!BT15-'by country'!BO15</f>
        <v>-1.9999999999999574E-2</v>
      </c>
      <c r="BU15" s="40">
        <f>'by country'!BU15-'by country'!BP15</f>
        <v>3.0000000000000249E-2</v>
      </c>
      <c r="BV15" s="40">
        <f>'by country'!BV15-'by country'!BQ15</f>
        <v>-5.9999999999999609E-2</v>
      </c>
      <c r="BW15" s="40">
        <f>'by country'!BW15-'by country'!BR15</f>
        <v>6.0000000000000497E-2</v>
      </c>
      <c r="BX15" s="40">
        <f>'by country'!BX15-'by country'!BS15</f>
        <v>0</v>
      </c>
      <c r="BY15" s="91">
        <f>'by country'!BT15-'by country'!B15</f>
        <v>0.79999999999999982</v>
      </c>
      <c r="BZ15" s="40">
        <f>'by country'!BU15-'by country'!C15</f>
        <v>0.91000000000000014</v>
      </c>
      <c r="CA15" s="40">
        <f>'by country'!BV15-'by country'!D15</f>
        <v>0.24000000000000021</v>
      </c>
      <c r="CB15" s="40">
        <f>'by country'!BW15-'by country'!E15</f>
        <v>0.52000000000000046</v>
      </c>
      <c r="CC15" s="40">
        <f>'by country'!BX15-'by country'!F15</f>
        <v>0.60999999999999943</v>
      </c>
      <c r="CD15" s="148">
        <f t="shared" si="0"/>
        <v>0</v>
      </c>
      <c r="CE15" s="116">
        <f t="shared" si="1"/>
        <v>0</v>
      </c>
      <c r="CF15" s="115">
        <f t="shared" si="2"/>
        <v>0</v>
      </c>
      <c r="CG15" s="114">
        <f t="shared" si="7"/>
        <v>11</v>
      </c>
      <c r="CH15" s="22">
        <f t="shared" si="8"/>
        <v>10</v>
      </c>
      <c r="CI15" s="117">
        <f t="shared" si="3"/>
        <v>12</v>
      </c>
      <c r="CJ15" s="118">
        <f t="shared" si="4"/>
        <v>6</v>
      </c>
      <c r="CK15" s="119">
        <f t="shared" si="5"/>
        <v>1</v>
      </c>
      <c r="CL15" s="120">
        <f t="shared" si="6"/>
        <v>0</v>
      </c>
    </row>
    <row r="16" spans="1:90" s="37" customFormat="1" x14ac:dyDescent="0.25">
      <c r="A16" s="22" t="s">
        <v>15</v>
      </c>
      <c r="B16" s="40"/>
      <c r="C16" s="40"/>
      <c r="D16" s="40"/>
      <c r="E16" s="40"/>
      <c r="F16" s="40"/>
      <c r="G16" s="91">
        <f>'by country'!G16-'by country'!B16</f>
        <v>4.9999999999999822E-2</v>
      </c>
      <c r="H16" s="40">
        <f>'by country'!H16-'by country'!C16</f>
        <v>5.9999999999999609E-2</v>
      </c>
      <c r="I16" s="40">
        <f>'by country'!I16-'by country'!D16</f>
        <v>-4.9999999999999822E-2</v>
      </c>
      <c r="J16" s="40">
        <f>'by country'!J16-'by country'!E16</f>
        <v>-7.0000000000000284E-2</v>
      </c>
      <c r="K16" s="40">
        <f>'by country'!K16-'by country'!F16</f>
        <v>0</v>
      </c>
      <c r="L16" s="91">
        <f>'by country'!L16-'by country'!G16</f>
        <v>0.3100000000000005</v>
      </c>
      <c r="M16" s="40">
        <f>'by country'!M16-'by country'!H16</f>
        <v>0.20000000000000018</v>
      </c>
      <c r="N16" s="40">
        <f>'by country'!N16-'by country'!I16</f>
        <v>2.0000000000000462E-2</v>
      </c>
      <c r="O16" s="40">
        <f>'by country'!O16-'by country'!J16</f>
        <v>7.0000000000000284E-2</v>
      </c>
      <c r="P16" s="40">
        <f>'by country'!P16-'by country'!K16</f>
        <v>0.15000000000000036</v>
      </c>
      <c r="Q16" s="91">
        <f>'by country'!Q16-'by country'!L16</f>
        <v>-3.0000000000000249E-2</v>
      </c>
      <c r="R16" s="40">
        <f>'by country'!R16-'by country'!M16</f>
        <v>-9.9999999999997868E-3</v>
      </c>
      <c r="S16" s="40">
        <f>'by country'!S16-'by country'!N16</f>
        <v>-3.0000000000000249E-2</v>
      </c>
      <c r="T16" s="40">
        <f>'by country'!T16-'by country'!O16</f>
        <v>-5.0000000000000711E-2</v>
      </c>
      <c r="U16" s="40">
        <f>'by country'!U16-'by country'!P16</f>
        <v>-3.0000000000000249E-2</v>
      </c>
      <c r="V16" s="91">
        <f>'by country'!V16-'by country'!Q16</f>
        <v>3.0000000000000249E-2</v>
      </c>
      <c r="W16" s="40">
        <f>'by country'!W16-'by country'!R16</f>
        <v>-9.9999999999997868E-3</v>
      </c>
      <c r="X16" s="40">
        <f>'by country'!X16-'by country'!S16</f>
        <v>-9.9999999999997868E-3</v>
      </c>
      <c r="Y16" s="40">
        <f>'by country'!Y16-'by country'!T16</f>
        <v>-6.9999999999999396E-2</v>
      </c>
      <c r="Z16" s="40">
        <f>'by country'!Z16-'by country'!U16</f>
        <v>-1.9999999999999574E-2</v>
      </c>
      <c r="AA16" s="91">
        <f>'by country'!AA16-'by country'!V16</f>
        <v>-8.0000000000000071E-2</v>
      </c>
      <c r="AB16" s="40">
        <f>'by country'!AB16-'by country'!W16</f>
        <v>-0.10000000000000053</v>
      </c>
      <c r="AC16" s="40">
        <f>'by country'!AC16-'by country'!X16</f>
        <v>-0.13000000000000078</v>
      </c>
      <c r="AD16" s="40">
        <f>'by country'!AD16-'by country'!Y16</f>
        <v>-6.0000000000000497E-2</v>
      </c>
      <c r="AE16" s="40">
        <f>'by country'!AE16-'by country'!Z16</f>
        <v>-9.0000000000000746E-2</v>
      </c>
      <c r="AF16" s="91">
        <f>'by country'!AF16-'by country'!AA16</f>
        <v>0.10999999999999943</v>
      </c>
      <c r="AG16" s="40">
        <f>'by country'!AG16-'by country'!AB16</f>
        <v>8.0000000000000071E-2</v>
      </c>
      <c r="AH16" s="40">
        <f>'by country'!AH16-'by country'!AC16</f>
        <v>0</v>
      </c>
      <c r="AI16" s="40">
        <f>'by country'!AI16-'by country'!AD16</f>
        <v>1.0000000000000675E-2</v>
      </c>
      <c r="AJ16" s="40">
        <f>'by country'!AJ16-'by country'!AE16</f>
        <v>5.0000000000000711E-2</v>
      </c>
      <c r="AK16" s="91">
        <f>'by country'!AK16-'by country'!AF16</f>
        <v>4.0000000000000036E-2</v>
      </c>
      <c r="AL16" s="40">
        <f>'by country'!AL16-'by country'!AG16</f>
        <v>-1.9999999999999574E-2</v>
      </c>
      <c r="AM16" s="40">
        <f>'by country'!AM16-'by country'!AH16</f>
        <v>3.0000000000000249E-2</v>
      </c>
      <c r="AN16" s="40">
        <f>'by country'!AN16-'by country'!AI16</f>
        <v>5.9999999999999609E-2</v>
      </c>
      <c r="AO16" s="40">
        <f>'by country'!AO16-'by country'!AJ16</f>
        <v>4.0000000000000036E-2</v>
      </c>
      <c r="AP16" s="91">
        <f>'by country'!AP16-'by country'!AK16</f>
        <v>-9.9999999999999645E-2</v>
      </c>
      <c r="AQ16" s="40">
        <f>'by country'!AQ16-'by country'!AL16</f>
        <v>-0.29999999999999982</v>
      </c>
      <c r="AR16" s="40">
        <f>'by country'!AR16-'by country'!AM16</f>
        <v>0.10000000000000053</v>
      </c>
      <c r="AS16" s="40">
        <f>'by country'!AS16-'by country'!AN16</f>
        <v>0.20000000000000018</v>
      </c>
      <c r="AT16" s="40">
        <f>'by country'!AT16-'by country'!AO16</f>
        <v>0</v>
      </c>
      <c r="AU16" s="91">
        <f>'by country'!AU16-'by country'!AP16</f>
        <v>0</v>
      </c>
      <c r="AV16" s="40">
        <f>'by country'!AV16-'by country'!AQ16</f>
        <v>0.19999999999999929</v>
      </c>
      <c r="AW16" s="40">
        <f>'by country'!AW16-'by country'!AR16</f>
        <v>-0.10000000000000053</v>
      </c>
      <c r="AX16" s="40">
        <f>'by country'!AX16-'by country'!AS16</f>
        <v>-0.20000000000000018</v>
      </c>
      <c r="AY16" s="40">
        <f>'by country'!AY16-'by country'!AT16</f>
        <v>-0.10000000000000053</v>
      </c>
      <c r="AZ16" s="91">
        <f>'by country'!AZ16-'by country'!AU16</f>
        <v>9.9999999999999645E-2</v>
      </c>
      <c r="BA16" s="40">
        <f>'by country'!BA16-'by country'!AV16</f>
        <v>0.10000000000000053</v>
      </c>
      <c r="BB16" s="40">
        <f>'by country'!BB16-'by country'!AW16</f>
        <v>0</v>
      </c>
      <c r="BC16" s="40">
        <f>'by country'!BC16-'by country'!AX16</f>
        <v>9.9999999999999645E-2</v>
      </c>
      <c r="BD16" s="40">
        <f>'by country'!BD16-'by country'!AY16</f>
        <v>0.10000000000000053</v>
      </c>
      <c r="BE16" s="91">
        <f>'by country'!BE16-'by country'!AZ16</f>
        <v>0</v>
      </c>
      <c r="BF16" s="40">
        <f>'by country'!BF16-'by country'!BA16</f>
        <v>-0.10000000000000053</v>
      </c>
      <c r="BG16" s="40">
        <f>'by country'!BG16-'by country'!BB16</f>
        <v>0.10000000000000053</v>
      </c>
      <c r="BH16" s="40">
        <f>'by country'!BH16-'by country'!BC16</f>
        <v>0</v>
      </c>
      <c r="BI16" s="40">
        <f>'by country'!BI16-'by country'!BD16</f>
        <v>0</v>
      </c>
      <c r="BJ16" s="91">
        <f>'by country'!BJ16-'by country'!BE16</f>
        <v>0.10000000000000053</v>
      </c>
      <c r="BK16" s="40">
        <f>'by country'!BK16-'by country'!BF16</f>
        <v>0.10000000000000053</v>
      </c>
      <c r="BL16" s="40">
        <f>'by country'!BL16-'by country'!BG16</f>
        <v>0</v>
      </c>
      <c r="BM16" s="40">
        <f>'by country'!BM16-'by country'!BH16</f>
        <v>0.10000000000000053</v>
      </c>
      <c r="BN16" s="40">
        <f>'by country'!BN16-'by country'!BI16</f>
        <v>9.9999999999999645E-2</v>
      </c>
      <c r="BO16" s="91">
        <f>'by country'!BO16-'by country'!BJ16</f>
        <v>0</v>
      </c>
      <c r="BP16" s="40">
        <f>'by country'!BP16-'by country'!BK16</f>
        <v>5.9999999999999609E-2</v>
      </c>
      <c r="BQ16" s="40">
        <f>'by country'!BQ16-'by country'!BL16</f>
        <v>6.9999999999999396E-2</v>
      </c>
      <c r="BR16" s="40">
        <f>'by country'!BR16-'by country'!BM16</f>
        <v>4.9999999999999822E-2</v>
      </c>
      <c r="BS16" s="40">
        <f>'by country'!BS16-'by country'!BN16</f>
        <v>3.0000000000000249E-2</v>
      </c>
      <c r="BT16" s="91">
        <f>'by country'!BT16-'by country'!BO16</f>
        <v>8.0000000000000071E-2</v>
      </c>
      <c r="BU16" s="40">
        <f>'by country'!BU16-'by country'!BP16</f>
        <v>3.0000000000000249E-2</v>
      </c>
      <c r="BV16" s="40">
        <f>'by country'!BV16-'by country'!BQ16</f>
        <v>-0.12000000000000011</v>
      </c>
      <c r="BW16" s="40">
        <f>'by country'!BW16-'by country'!BR16</f>
        <v>1.9999999999999574E-2</v>
      </c>
      <c r="BX16" s="40">
        <f>'by country'!BX16-'by country'!BS16</f>
        <v>0</v>
      </c>
      <c r="BY16" s="91">
        <f>'by country'!BT16-'by country'!B16</f>
        <v>0.61000000000000032</v>
      </c>
      <c r="BZ16" s="40">
        <f>'by country'!BU16-'by country'!C16</f>
        <v>0.29000000000000004</v>
      </c>
      <c r="CA16" s="40">
        <f>'by country'!BV16-'by country'!D16</f>
        <v>-0.12000000000000011</v>
      </c>
      <c r="CB16" s="40">
        <f>'by country'!BW16-'by country'!E16</f>
        <v>0.15999999999999925</v>
      </c>
      <c r="CC16" s="40">
        <f>'by country'!BX16-'by country'!F16</f>
        <v>0.23000000000000043</v>
      </c>
      <c r="CD16" s="148">
        <f t="shared" si="0"/>
        <v>0</v>
      </c>
      <c r="CE16" s="116">
        <f t="shared" si="1"/>
        <v>1</v>
      </c>
      <c r="CF16" s="115">
        <f t="shared" si="2"/>
        <v>3</v>
      </c>
      <c r="CG16" s="114">
        <f t="shared" si="7"/>
        <v>20</v>
      </c>
      <c r="CH16" s="22">
        <f t="shared" si="8"/>
        <v>11</v>
      </c>
      <c r="CI16" s="117">
        <f t="shared" si="3"/>
        <v>30</v>
      </c>
      <c r="CJ16" s="118">
        <f t="shared" si="4"/>
        <v>4</v>
      </c>
      <c r="CK16" s="119">
        <f t="shared" si="5"/>
        <v>1</v>
      </c>
      <c r="CL16" s="120">
        <f t="shared" si="6"/>
        <v>0</v>
      </c>
    </row>
    <row r="17" spans="1:90" s="37" customFormat="1" x14ac:dyDescent="0.25">
      <c r="A17" s="22" t="s">
        <v>16</v>
      </c>
      <c r="B17" s="40"/>
      <c r="C17" s="40"/>
      <c r="D17" s="40"/>
      <c r="E17" s="40"/>
      <c r="F17" s="40"/>
      <c r="G17" s="91">
        <f>'by country'!G17-'by country'!B17</f>
        <v>0</v>
      </c>
      <c r="H17" s="40">
        <f>'by country'!H17-'by country'!C17</f>
        <v>-0.10000000000000053</v>
      </c>
      <c r="I17" s="40">
        <f>'by country'!I17-'by country'!D17</f>
        <v>-0.24000000000000021</v>
      </c>
      <c r="J17" s="40">
        <f>'by country'!J17-'by country'!E17</f>
        <v>-0.16999999999999993</v>
      </c>
      <c r="K17" s="40">
        <f>'by country'!K17-'by country'!F17</f>
        <v>-0.12999999999999989</v>
      </c>
      <c r="L17" s="91">
        <f>'by country'!L17-'by country'!G17</f>
        <v>-5.9999999999999609E-2</v>
      </c>
      <c r="M17" s="40">
        <f>'by country'!M17-'by country'!H17</f>
        <v>-0.10999999999999943</v>
      </c>
      <c r="N17" s="40">
        <f>'by country'!N17-'by country'!I17</f>
        <v>-0.29000000000000004</v>
      </c>
      <c r="O17" s="40">
        <f>'by country'!O17-'by country'!J17</f>
        <v>-0.12999999999999989</v>
      </c>
      <c r="P17" s="40">
        <f>'by country'!P17-'by country'!K17</f>
        <v>-0.14999999999999947</v>
      </c>
      <c r="Q17" s="91">
        <f>'by country'!Q17-'by country'!L17</f>
        <v>-0.15000000000000036</v>
      </c>
      <c r="R17" s="40">
        <f>'by country'!R17-'by country'!M17</f>
        <v>-0.12000000000000011</v>
      </c>
      <c r="S17" s="40">
        <f>'by country'!S17-'by country'!N17</f>
        <v>-0.16000000000000014</v>
      </c>
      <c r="T17" s="40">
        <f>'by country'!T17-'by country'!O17</f>
        <v>-0.22000000000000064</v>
      </c>
      <c r="U17" s="40">
        <f>'by country'!U17-'by country'!P17</f>
        <v>-0.16000000000000014</v>
      </c>
      <c r="V17" s="91">
        <f>'by country'!V17-'by country'!Q17</f>
        <v>-0.10999999999999943</v>
      </c>
      <c r="W17" s="40">
        <f>'by country'!W17-'by country'!R17</f>
        <v>-0.10000000000000053</v>
      </c>
      <c r="X17" s="40">
        <f>'by country'!X17-'by country'!S17</f>
        <v>-0.16999999999999993</v>
      </c>
      <c r="Y17" s="40">
        <f>'by country'!Y17-'by country'!T17</f>
        <v>-0.16999999999999993</v>
      </c>
      <c r="Z17" s="40">
        <f>'by country'!Z17-'by country'!U17</f>
        <v>-0.10000000000000053</v>
      </c>
      <c r="AA17" s="91">
        <f>'by country'!AA17-'by country'!V17</f>
        <v>-0.15000000000000036</v>
      </c>
      <c r="AB17" s="40">
        <f>'by country'!AB17-'by country'!W17</f>
        <v>-0.13999999999999968</v>
      </c>
      <c r="AC17" s="40">
        <f>'by country'!AC17-'by country'!X17</f>
        <v>-0.11000000000000032</v>
      </c>
      <c r="AD17" s="40">
        <f>'by country'!AD17-'by country'!Y17</f>
        <v>-0.16000000000000014</v>
      </c>
      <c r="AE17" s="40">
        <f>'by country'!AE17-'by country'!Z17</f>
        <v>-0.17999999999999972</v>
      </c>
      <c r="AF17" s="91">
        <f>'by country'!AF17-'by country'!AA17</f>
        <v>-3.0000000000000249E-2</v>
      </c>
      <c r="AG17" s="40">
        <f>'by country'!AG17-'by country'!AB17</f>
        <v>-4.0000000000000036E-2</v>
      </c>
      <c r="AH17" s="40">
        <f>'by country'!AH17-'by country'!AC17</f>
        <v>-4.9999999999999822E-2</v>
      </c>
      <c r="AI17" s="40">
        <f>'by country'!AI17-'by country'!AD17</f>
        <v>-4.9999999999999822E-2</v>
      </c>
      <c r="AJ17" s="40">
        <f>'by country'!AJ17-'by country'!AE17</f>
        <v>-4.0000000000000036E-2</v>
      </c>
      <c r="AK17" s="91">
        <f>'by country'!AK17-'by country'!AF17</f>
        <v>0.29000000000000004</v>
      </c>
      <c r="AL17" s="40">
        <f>'by country'!AL17-'by country'!AG17</f>
        <v>0.25999999999999979</v>
      </c>
      <c r="AM17" s="40">
        <f>'by country'!AM17-'by country'!AH17</f>
        <v>0.24000000000000021</v>
      </c>
      <c r="AN17" s="40">
        <f>'by country'!AN17-'by country'!AI17</f>
        <v>0.28000000000000025</v>
      </c>
      <c r="AO17" s="40">
        <f>'by country'!AO17-'by country'!AJ17</f>
        <v>0.25</v>
      </c>
      <c r="AP17" s="91">
        <f>'by country'!AP17-'by country'!AK17</f>
        <v>0.10000000000000053</v>
      </c>
      <c r="AQ17" s="40">
        <f>'by country'!AQ17-'by country'!AL17</f>
        <v>-0.20000000000000018</v>
      </c>
      <c r="AR17" s="40">
        <f>'by country'!AR17-'by country'!AM17</f>
        <v>9.9999999999999645E-2</v>
      </c>
      <c r="AS17" s="40">
        <f>'by country'!AS17-'by country'!AN17</f>
        <v>0.20000000000000018</v>
      </c>
      <c r="AT17" s="40">
        <f>'by country'!AT17-'by country'!AO17</f>
        <v>9.9999999999999645E-2</v>
      </c>
      <c r="AU17" s="91">
        <f>'by country'!AU17-'by country'!AP17</f>
        <v>-0.20000000000000018</v>
      </c>
      <c r="AV17" s="40">
        <f>'by country'!AV17-'by country'!AQ17</f>
        <v>0.20000000000000018</v>
      </c>
      <c r="AW17" s="40">
        <f>'by country'!AW17-'by country'!AR17</f>
        <v>-0.20000000000000018</v>
      </c>
      <c r="AX17" s="40">
        <f>'by country'!AX17-'by country'!AS17</f>
        <v>-0.29999999999999982</v>
      </c>
      <c r="AY17" s="40">
        <f>'by country'!AY17-'by country'!AT17</f>
        <v>-9.9999999999999645E-2</v>
      </c>
      <c r="AZ17" s="91">
        <f>'by country'!AZ17-'by country'!AU17</f>
        <v>0</v>
      </c>
      <c r="BA17" s="40">
        <f>'by country'!BA17-'by country'!AV17</f>
        <v>0</v>
      </c>
      <c r="BB17" s="40">
        <f>'by country'!BB17-'by country'!AW17</f>
        <v>0</v>
      </c>
      <c r="BC17" s="40">
        <f>'by country'!BC17-'by country'!AX17</f>
        <v>0</v>
      </c>
      <c r="BD17" s="40">
        <f>'by country'!BD17-'by country'!AY17</f>
        <v>0</v>
      </c>
      <c r="BE17" s="91">
        <f>'by country'!BE17-'by country'!AZ17</f>
        <v>0</v>
      </c>
      <c r="BF17" s="40">
        <f>'by country'!BF17-'by country'!BA17</f>
        <v>0</v>
      </c>
      <c r="BG17" s="40">
        <f>'by country'!BG17-'by country'!BB17</f>
        <v>0</v>
      </c>
      <c r="BH17" s="40">
        <f>'by country'!BH17-'by country'!BC17</f>
        <v>-0.10000000000000053</v>
      </c>
      <c r="BI17" s="40">
        <f>'by country'!BI17-'by country'!BD17</f>
        <v>-9.9999999999999645E-2</v>
      </c>
      <c r="BJ17" s="91">
        <f>'by country'!BJ17-'by country'!BE17</f>
        <v>-0.10000000000000053</v>
      </c>
      <c r="BK17" s="40">
        <f>'by country'!BK17-'by country'!BF17</f>
        <v>-9.9999999999999645E-2</v>
      </c>
      <c r="BL17" s="40">
        <f>'by country'!BL17-'by country'!BG17</f>
        <v>0</v>
      </c>
      <c r="BM17" s="40">
        <f>'by country'!BM17-'by country'!BH17</f>
        <v>0</v>
      </c>
      <c r="BN17" s="40">
        <f>'by country'!BN17-'by country'!BI17</f>
        <v>0</v>
      </c>
      <c r="BO17" s="91">
        <f>'by country'!BO17-'by country'!BJ17</f>
        <v>0.20000000000000018</v>
      </c>
      <c r="BP17" s="40">
        <f>'by country'!BP17-'by country'!BK17</f>
        <v>0.12000000000000011</v>
      </c>
      <c r="BQ17" s="40">
        <f>'by country'!BQ17-'by country'!BL17</f>
        <v>0.16999999999999993</v>
      </c>
      <c r="BR17" s="40">
        <f>'by country'!BR17-'by country'!BM17</f>
        <v>0.20999999999999996</v>
      </c>
      <c r="BS17" s="40">
        <f>'by country'!BS17-'by country'!BN17</f>
        <v>0.13999999999999968</v>
      </c>
      <c r="BT17" s="91">
        <f>'by country'!BT17-'by country'!BO17</f>
        <v>9.9999999999997868E-3</v>
      </c>
      <c r="BU17" s="40">
        <f>'by country'!BU17-'by country'!BP17</f>
        <v>4.0000000000000036E-2</v>
      </c>
      <c r="BV17" s="40">
        <f>'by country'!BV17-'by country'!BQ17</f>
        <v>-2.9999999999999361E-2</v>
      </c>
      <c r="BW17" s="40">
        <f>'by country'!BW17-'by country'!BR17</f>
        <v>-1.9999999999999574E-2</v>
      </c>
      <c r="BX17" s="40">
        <f>'by country'!BX17-'by country'!BS17</f>
        <v>0</v>
      </c>
      <c r="BY17" s="91">
        <f>'by country'!BT17-'by country'!B17</f>
        <v>-0.20000000000000018</v>
      </c>
      <c r="BZ17" s="40">
        <f>'by country'!BU17-'by country'!C17</f>
        <v>-0.29000000000000004</v>
      </c>
      <c r="CA17" s="40">
        <f>'by country'!BV17-'by country'!D17</f>
        <v>-0.74000000000000021</v>
      </c>
      <c r="CB17" s="40">
        <f>'by country'!BW17-'by country'!E17</f>
        <v>-0.62999999999999989</v>
      </c>
      <c r="CC17" s="40">
        <f>'by country'!BX17-'by country'!F17</f>
        <v>-0.46999999999999975</v>
      </c>
      <c r="CD17" s="148">
        <f t="shared" si="0"/>
        <v>0</v>
      </c>
      <c r="CE17" s="116">
        <f t="shared" si="1"/>
        <v>2</v>
      </c>
      <c r="CF17" s="115">
        <f t="shared" si="2"/>
        <v>19</v>
      </c>
      <c r="CG17" s="114">
        <f t="shared" si="7"/>
        <v>18</v>
      </c>
      <c r="CH17" s="22">
        <f t="shared" si="8"/>
        <v>13</v>
      </c>
      <c r="CI17" s="117">
        <f t="shared" si="3"/>
        <v>5</v>
      </c>
      <c r="CJ17" s="118">
        <f t="shared" si="4"/>
        <v>9</v>
      </c>
      <c r="CK17" s="119">
        <f t="shared" si="5"/>
        <v>3</v>
      </c>
      <c r="CL17" s="120">
        <f t="shared" si="6"/>
        <v>0</v>
      </c>
    </row>
    <row r="18" spans="1:90" s="37" customFormat="1" x14ac:dyDescent="0.25">
      <c r="A18" s="22" t="s">
        <v>17</v>
      </c>
      <c r="B18" s="40"/>
      <c r="C18" s="40"/>
      <c r="D18" s="40"/>
      <c r="E18" s="40"/>
      <c r="F18" s="40"/>
      <c r="G18" s="91">
        <f>'by country'!G18-'by country'!B18</f>
        <v>9.0000000000000746E-2</v>
      </c>
      <c r="H18" s="40">
        <f>'by country'!H18-'by country'!C18</f>
        <v>0.13999999999999968</v>
      </c>
      <c r="I18" s="40">
        <f>'by country'!I18-'by country'!D18</f>
        <v>9.9999999999997868E-3</v>
      </c>
      <c r="J18" s="40">
        <f>'by country'!J18-'by country'!E18</f>
        <v>-3.0000000000000249E-2</v>
      </c>
      <c r="K18" s="40">
        <f>'by country'!K18-'by country'!F18</f>
        <v>5.0000000000000711E-2</v>
      </c>
      <c r="L18" s="91">
        <f>'by country'!L18-'by country'!G18</f>
        <v>1.9999999999999574E-2</v>
      </c>
      <c r="M18" s="40">
        <f>'by country'!M18-'by country'!H18</f>
        <v>0.16999999999999993</v>
      </c>
      <c r="N18" s="40">
        <f>'by country'!N18-'by country'!I18</f>
        <v>0</v>
      </c>
      <c r="O18" s="40">
        <f>'by country'!O18-'by country'!J18</f>
        <v>0</v>
      </c>
      <c r="P18" s="40">
        <f>'by country'!P18-'by country'!K18</f>
        <v>4.9999999999999822E-2</v>
      </c>
      <c r="Q18" s="91">
        <f>'by country'!Q18-'by country'!L18</f>
        <v>-3.0000000000000249E-2</v>
      </c>
      <c r="R18" s="40">
        <f>'by country'!R18-'by country'!M18</f>
        <v>4.9999999999999822E-2</v>
      </c>
      <c r="S18" s="40">
        <f>'by country'!S18-'by country'!N18</f>
        <v>4.0000000000000036E-2</v>
      </c>
      <c r="T18" s="40">
        <f>'by country'!T18-'by country'!O18</f>
        <v>4.0000000000000036E-2</v>
      </c>
      <c r="U18" s="40">
        <f>'by country'!U18-'by country'!P18</f>
        <v>1.9999999999999574E-2</v>
      </c>
      <c r="V18" s="91">
        <f>'by country'!V18-'by country'!Q18</f>
        <v>5.0000000000000711E-2</v>
      </c>
      <c r="W18" s="40">
        <f>'by country'!W18-'by country'!R18</f>
        <v>-2.9999999999999361E-2</v>
      </c>
      <c r="X18" s="40">
        <f>'by country'!X18-'by country'!S18</f>
        <v>4.0000000000000036E-2</v>
      </c>
      <c r="Y18" s="40">
        <f>'by country'!Y18-'by country'!T18</f>
        <v>-9.9999999999997868E-3</v>
      </c>
      <c r="Z18" s="40">
        <f>'by country'!Z18-'by country'!U18</f>
        <v>2.0000000000000462E-2</v>
      </c>
      <c r="AA18" s="91">
        <f>'by country'!AA18-'by country'!V18</f>
        <v>-5.0000000000000711E-2</v>
      </c>
      <c r="AB18" s="40">
        <f>'by country'!AB18-'by country'!W18</f>
        <v>0</v>
      </c>
      <c r="AC18" s="40">
        <f>'by country'!AC18-'by country'!X18</f>
        <v>3.0000000000000249E-2</v>
      </c>
      <c r="AD18" s="40">
        <f>'by country'!AD18-'by country'!Y18</f>
        <v>4.0000000000000036E-2</v>
      </c>
      <c r="AE18" s="40">
        <f>'by country'!AE18-'by country'!Z18</f>
        <v>0</v>
      </c>
      <c r="AF18" s="91">
        <f>'by country'!AF18-'by country'!AA18</f>
        <v>0.1800000000000006</v>
      </c>
      <c r="AG18" s="40">
        <f>'by country'!AG18-'by country'!AB18</f>
        <v>0.12999999999999989</v>
      </c>
      <c r="AH18" s="40">
        <f>'by country'!AH18-'by country'!AC18</f>
        <v>5.9999999999999609E-2</v>
      </c>
      <c r="AI18" s="40">
        <f>'by country'!AI18-'by country'!AD18</f>
        <v>5.9999999999999609E-2</v>
      </c>
      <c r="AJ18" s="40">
        <f>'by country'!AJ18-'by country'!AE18</f>
        <v>0.10999999999999943</v>
      </c>
      <c r="AK18" s="91">
        <f>'by country'!AK18-'by country'!AF18</f>
        <v>1.9999999999999574E-2</v>
      </c>
      <c r="AL18" s="40">
        <f>'by country'!AL18-'by country'!AG18</f>
        <v>3.0000000000000249E-2</v>
      </c>
      <c r="AM18" s="40">
        <f>'by country'!AM18-'by country'!AH18</f>
        <v>4.0000000000000036E-2</v>
      </c>
      <c r="AN18" s="40">
        <f>'by country'!AN18-'by country'!AI18</f>
        <v>8.0000000000000071E-2</v>
      </c>
      <c r="AO18" s="40">
        <f>'by country'!AO18-'by country'!AJ18</f>
        <v>0.10000000000000053</v>
      </c>
      <c r="AP18" s="91">
        <f>'by country'!AP18-'by country'!AK18</f>
        <v>0.29999999999999982</v>
      </c>
      <c r="AQ18" s="40">
        <f>'by country'!AQ18-'by country'!AL18</f>
        <v>-0.10000000000000053</v>
      </c>
      <c r="AR18" s="40">
        <f>'by country'!AR18-'by country'!AM18</f>
        <v>0.30000000000000071</v>
      </c>
      <c r="AS18" s="40">
        <f>'by country'!AS18-'by country'!AN18</f>
        <v>0.29999999999999982</v>
      </c>
      <c r="AT18" s="40">
        <f>'by country'!AT18-'by country'!AO18</f>
        <v>0.20000000000000018</v>
      </c>
      <c r="AU18" s="91">
        <f>'by country'!AU18-'by country'!AP18</f>
        <v>-0.29999999999999982</v>
      </c>
      <c r="AV18" s="40">
        <f>'by country'!AV18-'by country'!AQ18</f>
        <v>0.20000000000000018</v>
      </c>
      <c r="AW18" s="40">
        <f>'by country'!AW18-'by country'!AR18</f>
        <v>-0.20000000000000018</v>
      </c>
      <c r="AX18" s="40">
        <f>'by country'!AX18-'by country'!AS18</f>
        <v>-0.20000000000000018</v>
      </c>
      <c r="AY18" s="40">
        <f>'by country'!AY18-'by country'!AT18</f>
        <v>-0.20000000000000018</v>
      </c>
      <c r="AZ18" s="91">
        <f>'by country'!AZ18-'by country'!AU18</f>
        <v>0.10000000000000053</v>
      </c>
      <c r="BA18" s="40">
        <f>'by country'!BA18-'by country'!AV18</f>
        <v>0</v>
      </c>
      <c r="BB18" s="40">
        <f>'by country'!BB18-'by country'!AW18</f>
        <v>0</v>
      </c>
      <c r="BC18" s="40">
        <f>'by country'!BC18-'by country'!AX18</f>
        <v>0</v>
      </c>
      <c r="BD18" s="40">
        <f>'by country'!BD18-'by country'!AY18</f>
        <v>0</v>
      </c>
      <c r="BE18" s="91">
        <f>'by country'!BE18-'by country'!AZ18</f>
        <v>0.19999999999999929</v>
      </c>
      <c r="BF18" s="40">
        <f>'by country'!BF18-'by country'!BA18</f>
        <v>0.20000000000000018</v>
      </c>
      <c r="BG18" s="40">
        <f>'by country'!BG18-'by country'!BB18</f>
        <v>9.9999999999999645E-2</v>
      </c>
      <c r="BH18" s="40">
        <f>'by country'!BH18-'by country'!BC18</f>
        <v>0.10000000000000053</v>
      </c>
      <c r="BI18" s="40">
        <f>'by country'!BI18-'by country'!BD18</f>
        <v>0.20000000000000018</v>
      </c>
      <c r="BJ18" s="91">
        <f>'by country'!BJ18-'by country'!BE18</f>
        <v>0</v>
      </c>
      <c r="BK18" s="40">
        <f>'by country'!BK18-'by country'!BF18</f>
        <v>-0.10000000000000053</v>
      </c>
      <c r="BL18" s="40">
        <f>'by country'!BL18-'by country'!BG18</f>
        <v>0</v>
      </c>
      <c r="BM18" s="40">
        <f>'by country'!BM18-'by country'!BH18</f>
        <v>0</v>
      </c>
      <c r="BN18" s="40">
        <f>'by country'!BN18-'by country'!BI18</f>
        <v>0</v>
      </c>
      <c r="BO18" s="91">
        <f>'by country'!BO18-'by country'!BJ18</f>
        <v>-4.9999999999999822E-2</v>
      </c>
      <c r="BP18" s="40">
        <f>'by country'!BP18-'by country'!BK18</f>
        <v>7.0000000000000284E-2</v>
      </c>
      <c r="BQ18" s="40">
        <f>'by country'!BQ18-'by country'!BL18</f>
        <v>-1.9999999999999574E-2</v>
      </c>
      <c r="BR18" s="40">
        <f>'by country'!BR18-'by country'!BM18</f>
        <v>6.9999999999999396E-2</v>
      </c>
      <c r="BS18" s="40">
        <f>'by country'!BS18-'by country'!BN18</f>
        <v>-2.0000000000000462E-2</v>
      </c>
      <c r="BT18" s="91">
        <f>'by country'!BT18-'by country'!BO18</f>
        <v>8.0000000000000071E-2</v>
      </c>
      <c r="BU18" s="40">
        <f>'by country'!BU18-'by country'!BP18</f>
        <v>0</v>
      </c>
      <c r="BV18" s="40">
        <f>'by country'!BV18-'by country'!BQ18</f>
        <v>-0.10000000000000053</v>
      </c>
      <c r="BW18" s="40">
        <f>'by country'!BW18-'by country'!BR18</f>
        <v>2.0000000000000462E-2</v>
      </c>
      <c r="BX18" s="40">
        <f>'by country'!BX18-'by country'!BS18</f>
        <v>0</v>
      </c>
      <c r="BY18" s="91">
        <f>'by country'!BT18-'by country'!B18</f>
        <v>0.61000000000000032</v>
      </c>
      <c r="BZ18" s="40">
        <f>'by country'!BU18-'by country'!C18</f>
        <v>0.75999999999999979</v>
      </c>
      <c r="CA18" s="40">
        <f>'by country'!BV18-'by country'!D18</f>
        <v>0.29999999999999982</v>
      </c>
      <c r="CB18" s="40">
        <f>'by country'!BW18-'by country'!E18</f>
        <v>0.46999999999999975</v>
      </c>
      <c r="CC18" s="40">
        <f>'by country'!BX18-'by country'!F18</f>
        <v>0.53000000000000025</v>
      </c>
      <c r="CD18" s="148">
        <f t="shared" si="0"/>
        <v>0</v>
      </c>
      <c r="CE18" s="116">
        <f t="shared" si="1"/>
        <v>1</v>
      </c>
      <c r="CF18" s="115">
        <f t="shared" si="2"/>
        <v>3</v>
      </c>
      <c r="CG18" s="114">
        <f t="shared" si="7"/>
        <v>11</v>
      </c>
      <c r="CH18" s="22">
        <f t="shared" si="8"/>
        <v>14</v>
      </c>
      <c r="CI18" s="117">
        <f t="shared" si="3"/>
        <v>29</v>
      </c>
      <c r="CJ18" s="118">
        <f t="shared" si="4"/>
        <v>9</v>
      </c>
      <c r="CK18" s="119">
        <f t="shared" si="5"/>
        <v>3</v>
      </c>
      <c r="CL18" s="120">
        <f t="shared" si="6"/>
        <v>0</v>
      </c>
    </row>
    <row r="19" spans="1:90" s="37" customFormat="1" x14ac:dyDescent="0.25">
      <c r="A19" s="22" t="s">
        <v>22</v>
      </c>
      <c r="B19" s="40"/>
      <c r="C19" s="40"/>
      <c r="D19" s="40"/>
      <c r="E19" s="40"/>
      <c r="F19" s="40"/>
      <c r="G19" s="91">
        <f>'by country'!G19-'by country'!B19</f>
        <v>6.0000000000000497E-2</v>
      </c>
      <c r="H19" s="40">
        <f>'by country'!H19-'by country'!C19</f>
        <v>0.10000000000000053</v>
      </c>
      <c r="I19" s="40">
        <f>'by country'!I19-'by country'!D19</f>
        <v>-0.11000000000000032</v>
      </c>
      <c r="J19" s="40">
        <f>'by country'!J19-'by country'!E19</f>
        <v>0</v>
      </c>
      <c r="K19" s="40">
        <f>'by country'!K19-'by country'!F19</f>
        <v>2.9999999999999361E-2</v>
      </c>
      <c r="L19" s="91">
        <f>'by country'!L19-'by country'!G19</f>
        <v>0.29999999999999982</v>
      </c>
      <c r="M19" s="40">
        <f>'by country'!M19-'by country'!H19</f>
        <v>0.1899999999999995</v>
      </c>
      <c r="N19" s="40">
        <f>'by country'!N19-'by country'!I19</f>
        <v>-4.9999999999999822E-2</v>
      </c>
      <c r="O19" s="40">
        <f>'by country'!O19-'by country'!J19</f>
        <v>0.10999999999999943</v>
      </c>
      <c r="P19" s="40">
        <f>'by country'!P19-'by country'!K19</f>
        <v>0.12999999999999989</v>
      </c>
      <c r="Q19" s="91">
        <f>'by country'!Q19-'by country'!L19</f>
        <v>0</v>
      </c>
      <c r="R19" s="40">
        <f>'by country'!R19-'by country'!M19</f>
        <v>3.0000000000000249E-2</v>
      </c>
      <c r="S19" s="40">
        <f>'by country'!S19-'by country'!N19</f>
        <v>4.9999999999999822E-2</v>
      </c>
      <c r="T19" s="40">
        <f>'by country'!T19-'by country'!O19</f>
        <v>-8.0000000000000071E-2</v>
      </c>
      <c r="U19" s="40">
        <f>'by country'!U19-'by country'!P19</f>
        <v>-9.9999999999997868E-3</v>
      </c>
      <c r="V19" s="91">
        <f>'by country'!V19-'by country'!Q19</f>
        <v>-7.0000000000000284E-2</v>
      </c>
      <c r="W19" s="40">
        <f>'by country'!W19-'by country'!R19</f>
        <v>-7.0000000000000284E-2</v>
      </c>
      <c r="X19" s="40">
        <f>'by country'!X19-'by country'!S19</f>
        <v>-7.9999999999999183E-2</v>
      </c>
      <c r="Y19" s="40">
        <f>'by country'!Y19-'by country'!T19</f>
        <v>-9.9999999999999645E-2</v>
      </c>
      <c r="Z19" s="40">
        <f>'by country'!Z19-'by country'!U19</f>
        <v>-5.9999999999999609E-2</v>
      </c>
      <c r="AA19" s="91">
        <f>'by country'!AA19-'by country'!V19</f>
        <v>-9.9999999999997868E-3</v>
      </c>
      <c r="AB19" s="40">
        <f>'by country'!AB19-'by country'!W19</f>
        <v>-8.0000000000000071E-2</v>
      </c>
      <c r="AC19" s="40">
        <f>'by country'!AC19-'by country'!X19</f>
        <v>8.9999999999999858E-2</v>
      </c>
      <c r="AD19" s="40">
        <f>'by country'!AD19-'by country'!Y19</f>
        <v>0.23000000000000043</v>
      </c>
      <c r="AE19" s="40">
        <f>'by country'!AE19-'by country'!Z19</f>
        <v>4.0000000000000036E-2</v>
      </c>
      <c r="AF19" s="91">
        <f>'by country'!AF19-'by country'!AA19</f>
        <v>-8.0000000000000071E-2</v>
      </c>
      <c r="AG19" s="40">
        <f>'by country'!AG19-'by country'!AB19</f>
        <v>-0.12999999999999989</v>
      </c>
      <c r="AH19" s="40">
        <f>'by country'!AH19-'by country'!AC19</f>
        <v>-1.0000000000000675E-2</v>
      </c>
      <c r="AI19" s="40">
        <f>'by country'!AI19-'by country'!AD19</f>
        <v>0</v>
      </c>
      <c r="AJ19" s="40">
        <f>'by country'!AJ19-'by country'!AE19</f>
        <v>-6.0000000000000497E-2</v>
      </c>
      <c r="AK19" s="91">
        <f>'by country'!AK19-'by country'!AF19</f>
        <v>-8.0000000000000071E-2</v>
      </c>
      <c r="AL19" s="40">
        <f>'by country'!AL19-'by country'!AG19</f>
        <v>2.0000000000000462E-2</v>
      </c>
      <c r="AM19" s="40">
        <f>'by country'!AM19-'by country'!AH19</f>
        <v>-0.10999999999999943</v>
      </c>
      <c r="AN19" s="40">
        <f>'by country'!AN19-'by country'!AI19</f>
        <v>-0.14000000000000057</v>
      </c>
      <c r="AO19" s="40">
        <f>'by country'!AO19-'by country'!AJ19</f>
        <v>-9.9999999999997868E-3</v>
      </c>
      <c r="AP19" s="91">
        <f>'by country'!AP19-'by country'!AK19</f>
        <v>0</v>
      </c>
      <c r="AQ19" s="40">
        <f>'by country'!AQ19-'by country'!AL19</f>
        <v>-0.29999999999999982</v>
      </c>
      <c r="AR19" s="40">
        <f>'by country'!AR19-'by country'!AM19</f>
        <v>9.9999999999999645E-2</v>
      </c>
      <c r="AS19" s="40">
        <f>'by country'!AS19-'by country'!AN19</f>
        <v>0</v>
      </c>
      <c r="AT19" s="40">
        <f>'by country'!AT19-'by country'!AO19</f>
        <v>-9.9999999999999645E-2</v>
      </c>
      <c r="AU19" s="91">
        <f>'by country'!AU19-'by country'!AP19</f>
        <v>0.10000000000000053</v>
      </c>
      <c r="AV19" s="40">
        <f>'by country'!AV19-'by country'!AQ19</f>
        <v>0.5</v>
      </c>
      <c r="AW19" s="40">
        <f>'by country'!AW19-'by country'!AR19</f>
        <v>-9.9999999999999645E-2</v>
      </c>
      <c r="AX19" s="40">
        <f>'by country'!AX19-'by country'!AS19</f>
        <v>0</v>
      </c>
      <c r="AY19" s="40">
        <f>'by country'!AY19-'by country'!AT19</f>
        <v>9.9999999999999645E-2</v>
      </c>
      <c r="AZ19" s="91">
        <f>'by country'!AZ19-'by country'!AU19</f>
        <v>9.9999999999999645E-2</v>
      </c>
      <c r="BA19" s="40">
        <f>'by country'!BA19-'by country'!AV19</f>
        <v>0</v>
      </c>
      <c r="BB19" s="40">
        <f>'by country'!BB19-'by country'!AW19</f>
        <v>9.9999999999999645E-2</v>
      </c>
      <c r="BC19" s="40">
        <f>'by country'!BC19-'by country'!AX19</f>
        <v>0.10000000000000053</v>
      </c>
      <c r="BD19" s="40">
        <f>'by country'!BD19-'by country'!AY19</f>
        <v>9.9999999999999645E-2</v>
      </c>
      <c r="BE19" s="91">
        <f>'by country'!BE19-'by country'!AZ19</f>
        <v>9.9999999999999645E-2</v>
      </c>
      <c r="BF19" s="40">
        <f>'by country'!BF19-'by country'!BA19</f>
        <v>9.9999999999999645E-2</v>
      </c>
      <c r="BG19" s="40">
        <f>'by country'!BG19-'by country'!BB19</f>
        <v>0.10000000000000053</v>
      </c>
      <c r="BH19" s="40">
        <f>'by country'!BH19-'by country'!BC19</f>
        <v>0</v>
      </c>
      <c r="BI19" s="40">
        <f>'by country'!BI19-'by country'!BD19</f>
        <v>0.10000000000000053</v>
      </c>
      <c r="BJ19" s="91">
        <f>'by country'!BJ19-'by country'!BE19</f>
        <v>0.10000000000000053</v>
      </c>
      <c r="BK19" s="40">
        <f>'by country'!BK19-'by country'!BF19</f>
        <v>0</v>
      </c>
      <c r="BL19" s="40">
        <f>'by country'!BL19-'by country'!BG19</f>
        <v>0</v>
      </c>
      <c r="BM19" s="40">
        <f>'by country'!BM19-'by country'!BH19</f>
        <v>0</v>
      </c>
      <c r="BN19" s="40">
        <f>'by country'!BN19-'by country'!BI19</f>
        <v>0</v>
      </c>
      <c r="BO19" s="91">
        <f>'by country'!BO19-'by country'!BJ19</f>
        <v>4.0000000000000036E-2</v>
      </c>
      <c r="BP19" s="40">
        <f>'by country'!BP19-'by country'!BK19</f>
        <v>-1.9999999999999574E-2</v>
      </c>
      <c r="BQ19" s="40">
        <f>'by country'!BQ19-'by country'!BL19</f>
        <v>-0.32000000000000028</v>
      </c>
      <c r="BR19" s="40">
        <f>'by country'!BR19-'by country'!BM19</f>
        <v>2.9999999999999361E-2</v>
      </c>
      <c r="BS19" s="40">
        <f>'by country'!BS19-'by country'!BN19</f>
        <v>-8.0000000000000071E-2</v>
      </c>
      <c r="BT19" s="91">
        <f>'by country'!BT19-'by country'!BO19</f>
        <v>6.9999999999999396E-2</v>
      </c>
      <c r="BU19" s="40">
        <f>'by country'!BU19-'by country'!BP19</f>
        <v>6.9999999999999396E-2</v>
      </c>
      <c r="BV19" s="40">
        <f>'by country'!BV19-'by country'!BQ19</f>
        <v>4.9999999999999822E-2</v>
      </c>
      <c r="BW19" s="40">
        <f>'by country'!BW19-'by country'!BR19</f>
        <v>-5.9999999999999609E-2</v>
      </c>
      <c r="BX19" s="40">
        <f>'by country'!BX19-'by country'!BS19</f>
        <v>4.0000000000000036E-2</v>
      </c>
      <c r="BY19" s="91">
        <f>'by country'!BT19-'by country'!B19</f>
        <v>0.62999999999999989</v>
      </c>
      <c r="BZ19" s="40">
        <f>'by country'!BU19-'by country'!C19</f>
        <v>0.41000000000000014</v>
      </c>
      <c r="CA19" s="40">
        <f>'by country'!BV19-'by country'!D19</f>
        <v>-0.29000000000000004</v>
      </c>
      <c r="CB19" s="40">
        <f>'by country'!BW19-'by country'!E19</f>
        <v>8.9999999999999858E-2</v>
      </c>
      <c r="CC19" s="40">
        <f>'by country'!BX19-'by country'!F19</f>
        <v>0.21999999999999975</v>
      </c>
      <c r="CD19" s="148">
        <f t="shared" si="0"/>
        <v>0</v>
      </c>
      <c r="CE19" s="116">
        <f t="shared" si="1"/>
        <v>2</v>
      </c>
      <c r="CF19" s="115">
        <f t="shared" si="2"/>
        <v>2</v>
      </c>
      <c r="CG19" s="114">
        <f t="shared" si="7"/>
        <v>21</v>
      </c>
      <c r="CH19" s="22">
        <f t="shared" si="8"/>
        <v>12</v>
      </c>
      <c r="CI19" s="117">
        <f t="shared" si="3"/>
        <v>27</v>
      </c>
      <c r="CJ19" s="118">
        <f t="shared" si="4"/>
        <v>3</v>
      </c>
      <c r="CK19" s="119">
        <f t="shared" si="5"/>
        <v>2</v>
      </c>
      <c r="CL19" s="120">
        <f t="shared" si="6"/>
        <v>0</v>
      </c>
    </row>
    <row r="20" spans="1:90" s="37" customFormat="1" x14ac:dyDescent="0.25">
      <c r="A20" s="22" t="s">
        <v>18</v>
      </c>
      <c r="B20" s="40"/>
      <c r="C20" s="40"/>
      <c r="D20" s="40"/>
      <c r="E20" s="40"/>
      <c r="F20" s="40"/>
      <c r="G20" s="91"/>
      <c r="H20" s="40"/>
      <c r="I20" s="40"/>
      <c r="J20" s="40"/>
      <c r="K20" s="40"/>
      <c r="L20" s="91"/>
      <c r="M20" s="40"/>
      <c r="N20" s="40"/>
      <c r="O20" s="40"/>
      <c r="P20" s="40"/>
      <c r="Q20" s="91"/>
      <c r="R20" s="40"/>
      <c r="S20" s="40"/>
      <c r="T20" s="40"/>
      <c r="U20" s="40"/>
      <c r="V20" s="91"/>
      <c r="W20" s="40"/>
      <c r="X20" s="40"/>
      <c r="Y20" s="40"/>
      <c r="Z20" s="40"/>
      <c r="AA20" s="91"/>
      <c r="AB20" s="40"/>
      <c r="AC20" s="40"/>
      <c r="AD20" s="40"/>
      <c r="AE20" s="40"/>
      <c r="AF20" s="91"/>
      <c r="AG20" s="40"/>
      <c r="AH20" s="40"/>
      <c r="AI20" s="40"/>
      <c r="AJ20" s="40"/>
      <c r="AK20" s="91">
        <f>'by country'!AK20-'by country'!AF20</f>
        <v>-3.0000000000000249E-2</v>
      </c>
      <c r="AL20" s="40">
        <f>'by country'!AL20-'by country'!AG20</f>
        <v>0</v>
      </c>
      <c r="AM20" s="40">
        <f>'by country'!AM20-'by country'!AH20</f>
        <v>-8.9999999999999858E-2</v>
      </c>
      <c r="AN20" s="40">
        <f>'by country'!AN20-'by country'!AI20</f>
        <v>-1.9999999999999574E-2</v>
      </c>
      <c r="AO20" s="40">
        <f>'by country'!AO20-'by country'!AJ20</f>
        <v>-6.9999999999999396E-2</v>
      </c>
      <c r="AP20" s="91">
        <f>'by country'!AP20-'by country'!AK20</f>
        <v>0</v>
      </c>
      <c r="AQ20" s="40">
        <f>'by country'!AQ20-'by country'!AL20</f>
        <v>-0.29999999999999982</v>
      </c>
      <c r="AR20" s="40">
        <f>'by country'!AR20-'by country'!AM20</f>
        <v>0.10000000000000053</v>
      </c>
      <c r="AS20" s="40">
        <f>'by country'!AS20-'by country'!AN20</f>
        <v>0</v>
      </c>
      <c r="AT20" s="40">
        <f>'by country'!AT20-'by country'!AO20</f>
        <v>0</v>
      </c>
      <c r="AU20" s="91">
        <f>'by country'!AU20-'by country'!AP20</f>
        <v>-0.40000000000000036</v>
      </c>
      <c r="AV20" s="40">
        <f>'by country'!AV20-'by country'!AQ20</f>
        <v>9.9999999999999645E-2</v>
      </c>
      <c r="AW20" s="40">
        <f>'by country'!AW20-'by country'!AR20</f>
        <v>-0.20000000000000018</v>
      </c>
      <c r="AX20" s="40">
        <f>'by country'!AX20-'by country'!AS20</f>
        <v>-0.40000000000000036</v>
      </c>
      <c r="AY20" s="40">
        <f>'by country'!AY20-'by country'!AT20</f>
        <v>-0.20000000000000018</v>
      </c>
      <c r="AZ20" s="91">
        <f>'by country'!AZ20-'by country'!AU20</f>
        <v>-9.9999999999999645E-2</v>
      </c>
      <c r="BA20" s="40">
        <f>'by country'!BA20-'by country'!AV20</f>
        <v>-9.9999999999999645E-2</v>
      </c>
      <c r="BB20" s="40">
        <f>'by country'!BB20-'by country'!AW20</f>
        <v>-0.20000000000000018</v>
      </c>
      <c r="BC20" s="40">
        <f>'by country'!BC20-'by country'!AX20</f>
        <v>-0.20000000000000018</v>
      </c>
      <c r="BD20" s="40">
        <f>'by country'!BD20-'by country'!AY20</f>
        <v>-0.20000000000000018</v>
      </c>
      <c r="BE20" s="91">
        <f>'by country'!BE20-'by country'!AZ20</f>
        <v>0.20000000000000018</v>
      </c>
      <c r="BF20" s="40">
        <f>'by country'!BF20-'by country'!BA20</f>
        <v>0.20000000000000018</v>
      </c>
      <c r="BG20" s="40">
        <f>'by country'!BG20-'by country'!BB20</f>
        <v>0.20000000000000018</v>
      </c>
      <c r="BH20" s="40">
        <f>'by country'!BH20-'by country'!BC20</f>
        <v>0.20000000000000018</v>
      </c>
      <c r="BI20" s="40">
        <f>'by country'!BI20-'by country'!BD20</f>
        <v>0.20000000000000018</v>
      </c>
      <c r="BJ20" s="91">
        <f>'by country'!BJ20-'by country'!BE20</f>
        <v>9.9999999999999645E-2</v>
      </c>
      <c r="BK20" s="40">
        <f>'by country'!BK20-'by country'!BF20</f>
        <v>0</v>
      </c>
      <c r="BL20" s="40">
        <f>'by country'!BL20-'by country'!BG20</f>
        <v>0</v>
      </c>
      <c r="BM20" s="40">
        <f>'by country'!BM20-'by country'!BH20</f>
        <v>0.10000000000000053</v>
      </c>
      <c r="BN20" s="40">
        <f>'by country'!BN20-'by country'!BI20</f>
        <v>9.9999999999999645E-2</v>
      </c>
      <c r="BO20" s="91">
        <f>'by country'!BO20-'by country'!BJ20</f>
        <v>4.0000000000000036E-2</v>
      </c>
      <c r="BP20" s="40">
        <f>'by country'!BP20-'by country'!BK20</f>
        <v>4.0000000000000036E-2</v>
      </c>
      <c r="BQ20" s="40">
        <f>'by country'!BQ20-'by country'!BL20</f>
        <v>-7.0000000000000284E-2</v>
      </c>
      <c r="BR20" s="40">
        <f>'by country'!BR20-'by country'!BM20</f>
        <v>-4.0000000000000036E-2</v>
      </c>
      <c r="BS20" s="40">
        <f>'by country'!BS20-'by country'!BN20</f>
        <v>-4.0000000000000036E-2</v>
      </c>
      <c r="BT20" s="91">
        <f>'by country'!BT20-'by country'!BO20</f>
        <v>1.9999999999999574E-2</v>
      </c>
      <c r="BU20" s="40">
        <f>'by country'!BU20-'by country'!BP20</f>
        <v>-4.0000000000000036E-2</v>
      </c>
      <c r="BV20" s="40">
        <f>'by country'!BV20-'by country'!BQ20</f>
        <v>9.9999999999997868E-3</v>
      </c>
      <c r="BW20" s="40">
        <f>'by country'!BW20-'by country'!BR20</f>
        <v>1.9999999999999574E-2</v>
      </c>
      <c r="BX20" s="40">
        <f>'by country'!BX20-'by country'!BS20</f>
        <v>0</v>
      </c>
      <c r="BY20" s="91">
        <f>'by country'!BT20-'by country'!AF20</f>
        <v>-0.17000000000000082</v>
      </c>
      <c r="BZ20" s="40">
        <f>'by country'!BU20-'by country'!AG20</f>
        <v>-9.9999999999999645E-2</v>
      </c>
      <c r="CA20" s="40">
        <f>'by country'!BV20-'by country'!AH20</f>
        <v>-0.25</v>
      </c>
      <c r="CB20" s="40">
        <f>'by country'!BW20-'by country'!AI20</f>
        <v>-0.33999999999999986</v>
      </c>
      <c r="CC20" s="40">
        <f>'by country'!BX20-'by country'!AJ20</f>
        <v>-0.20999999999999996</v>
      </c>
      <c r="CD20" s="148">
        <f t="shared" si="0"/>
        <v>0</v>
      </c>
      <c r="CE20" s="116">
        <f t="shared" si="1"/>
        <v>3</v>
      </c>
      <c r="CF20" s="115">
        <f t="shared" si="2"/>
        <v>5</v>
      </c>
      <c r="CG20" s="114">
        <f t="shared" si="7"/>
        <v>10</v>
      </c>
      <c r="CH20" s="22">
        <f t="shared" si="8"/>
        <v>7</v>
      </c>
      <c r="CI20" s="117">
        <f t="shared" si="3"/>
        <v>10</v>
      </c>
      <c r="CJ20" s="118">
        <f t="shared" si="4"/>
        <v>5</v>
      </c>
      <c r="CK20" s="119">
        <f t="shared" si="5"/>
        <v>0</v>
      </c>
      <c r="CL20" s="120">
        <f t="shared" si="6"/>
        <v>0</v>
      </c>
    </row>
    <row r="21" spans="1:90" s="37" customFormat="1" hidden="1" x14ac:dyDescent="0.25">
      <c r="A21" s="22" t="s">
        <v>19</v>
      </c>
      <c r="B21" s="40"/>
      <c r="C21" s="40"/>
      <c r="D21" s="40"/>
      <c r="E21" s="40"/>
      <c r="F21" s="40"/>
      <c r="G21" s="91"/>
      <c r="H21" s="40"/>
      <c r="I21" s="40"/>
      <c r="J21" s="40"/>
      <c r="K21" s="40"/>
      <c r="L21" s="91"/>
      <c r="M21" s="40"/>
      <c r="N21" s="40"/>
      <c r="O21" s="40"/>
      <c r="P21" s="40"/>
      <c r="Q21" s="91"/>
      <c r="R21" s="40"/>
      <c r="S21" s="40"/>
      <c r="T21" s="40"/>
      <c r="U21" s="40"/>
      <c r="V21" s="91"/>
      <c r="W21" s="40"/>
      <c r="X21" s="40"/>
      <c r="Y21" s="40"/>
      <c r="Z21" s="40"/>
      <c r="AA21" s="91"/>
      <c r="AB21" s="40"/>
      <c r="AC21" s="40"/>
      <c r="AD21" s="40"/>
      <c r="AE21" s="40"/>
      <c r="AF21" s="91">
        <f>'by country'!AF21-'by country'!AA21</f>
        <v>0.37999999999999989</v>
      </c>
      <c r="AG21" s="40">
        <f>'by country'!AG21-'by country'!AB21</f>
        <v>0.20999999999999996</v>
      </c>
      <c r="AH21" s="40">
        <f>'by country'!AH21-'by country'!AC21</f>
        <v>0.19000000000000039</v>
      </c>
      <c r="AI21" s="40">
        <f>'by country'!AI21-'by country'!AD21</f>
        <v>0.20999999999999996</v>
      </c>
      <c r="AJ21" s="40">
        <f>'by country'!AJ21-'by country'!AE21</f>
        <v>0.25</v>
      </c>
      <c r="AK21" s="91">
        <f>'by country'!AK21-'by country'!AF21</f>
        <v>0.15000000000000036</v>
      </c>
      <c r="AL21" s="40">
        <f>'by country'!AL21-'by country'!AG21</f>
        <v>0.23000000000000043</v>
      </c>
      <c r="AM21" s="40">
        <f>'by country'!AM21-'by country'!AH21</f>
        <v>1.9999999999999574E-2</v>
      </c>
      <c r="AN21" s="40">
        <f>'by country'!AN21-'by country'!AI21</f>
        <v>0.10999999999999943</v>
      </c>
      <c r="AO21" s="40">
        <f>'by country'!AO21-'by country'!AJ21</f>
        <v>9.0000000000000746E-2</v>
      </c>
      <c r="AP21" s="91">
        <f>'by country'!AP21-'by country'!AK21</f>
        <v>-0.20000000000000018</v>
      </c>
      <c r="AQ21" s="40">
        <f>'by country'!AQ21-'by country'!AL21</f>
        <v>-0.90000000000000036</v>
      </c>
      <c r="AR21" s="40">
        <f>'by country'!AR21-'by country'!AM21</f>
        <v>0</v>
      </c>
      <c r="AS21" s="40">
        <f>'by country'!AS21-'by country'!AN21</f>
        <v>0.10000000000000053</v>
      </c>
      <c r="AT21" s="40">
        <f>'by country'!AT21-'by country'!AO21</f>
        <v>-0.20000000000000018</v>
      </c>
      <c r="AU21" s="91">
        <f>'by country'!AU21-'by country'!AP21</f>
        <v>0.20000000000000018</v>
      </c>
      <c r="AV21" s="40">
        <f>'by country'!AV21-'by country'!AQ21</f>
        <v>0.90000000000000036</v>
      </c>
      <c r="AW21" s="40">
        <f>'by country'!AW21-'by country'!AR21</f>
        <v>0.10000000000000053</v>
      </c>
      <c r="AX21" s="40">
        <f>'by country'!AX21-'by country'!AS21</f>
        <v>-0.10000000000000053</v>
      </c>
      <c r="AY21" s="40">
        <f>'by country'!AY21-'by country'!AT21</f>
        <v>0.29999999999999982</v>
      </c>
      <c r="AZ21" s="91">
        <f>'by country'!AZ21-'by country'!AU21</f>
        <v>9.9999999999999645E-2</v>
      </c>
      <c r="BA21" s="40">
        <f>'by country'!BA21-'by country'!AV21</f>
        <v>0</v>
      </c>
      <c r="BB21" s="40">
        <f>'by country'!BB21-'by country'!AW21</f>
        <v>0</v>
      </c>
      <c r="BC21" s="40">
        <f>'by country'!BC21-'by country'!AX21</f>
        <v>0.10000000000000053</v>
      </c>
      <c r="BD21" s="40">
        <f>'by country'!BD21-'by country'!AY21</f>
        <v>0</v>
      </c>
      <c r="BE21" s="91">
        <f>'by country'!BE21-'by country'!AZ21</f>
        <v>9.9999999999999645E-2</v>
      </c>
      <c r="BF21" s="40">
        <f>'by country'!BF21-'by country'!BA21</f>
        <v>0</v>
      </c>
      <c r="BG21" s="40">
        <f>'by country'!BG21-'by country'!BB21</f>
        <v>0</v>
      </c>
      <c r="BH21" s="40">
        <f>'by country'!BH21-'by country'!BC21</f>
        <v>0</v>
      </c>
      <c r="BI21" s="40">
        <f>'by country'!BI21-'by country'!BD21</f>
        <v>9.9999999999999645E-2</v>
      </c>
      <c r="BJ21" s="91">
        <f>'by country'!BJ21-'by country'!BE21</f>
        <v>0.10000000000000053</v>
      </c>
      <c r="BK21" s="40">
        <f>'by country'!BK21-'by country'!BF21</f>
        <v>0.20000000000000018</v>
      </c>
      <c r="BL21" s="40">
        <f>'by country'!BL21-'by country'!BG21</f>
        <v>0</v>
      </c>
      <c r="BM21" s="40">
        <f>'by country'!BM21-'by country'!BH21</f>
        <v>9.9999999999999645E-2</v>
      </c>
      <c r="BN21" s="40">
        <f>'by country'!BN21-'by country'!BI21</f>
        <v>0</v>
      </c>
      <c r="BO21" s="91">
        <f>'by country'!BO21-'by country'!BJ21</f>
        <v>0.12999999999999989</v>
      </c>
      <c r="BP21" s="40">
        <f>'by country'!BP21-'by country'!BK21</f>
        <v>0</v>
      </c>
      <c r="BQ21" s="40">
        <f>'by country'!BQ21-'by country'!BL21</f>
        <v>8.9999999999999858E-2</v>
      </c>
      <c r="BR21" s="40">
        <f>'by country'!BR21-'by country'!BM21</f>
        <v>4.0000000000000036E-2</v>
      </c>
      <c r="BS21" s="40">
        <f>'by country'!BS21-'by country'!BN21</f>
        <v>0.10000000000000053</v>
      </c>
      <c r="BT21" s="91">
        <f>'by country'!BT21-'by country'!BO21</f>
        <v>7.0000000000000284E-2</v>
      </c>
      <c r="BU21" s="40">
        <f>'by country'!BU21-'by country'!BP21</f>
        <v>8.9999999999999858E-2</v>
      </c>
      <c r="BV21" s="40">
        <f>'by country'!BV21-'by country'!BQ21</f>
        <v>-4.0000000000000036E-2</v>
      </c>
      <c r="BW21" s="40">
        <f>'by country'!BW21-'by country'!BR21</f>
        <v>3.0000000000000249E-2</v>
      </c>
      <c r="BX21" s="40">
        <f>'by country'!BX21-'by country'!BS21</f>
        <v>4.0000000000000036E-2</v>
      </c>
      <c r="BY21" s="91">
        <f>'by country'!BT21-'by country'!AA21</f>
        <v>1.0300000000000002</v>
      </c>
      <c r="BZ21" s="40">
        <f>'by country'!BU21-'by country'!AB21</f>
        <v>0.73000000000000043</v>
      </c>
      <c r="CA21" s="40">
        <f>'by country'!BV21-'by country'!AC21</f>
        <v>0.36000000000000032</v>
      </c>
      <c r="CB21" s="40">
        <f>'by country'!BW21-'by country'!AD21</f>
        <v>0.58999999999999986</v>
      </c>
      <c r="CC21" s="40">
        <f>'by country'!BX21-'by country'!AE21</f>
        <v>0.6800000000000006</v>
      </c>
      <c r="CD21" s="148">
        <f t="shared" si="0"/>
        <v>1</v>
      </c>
      <c r="CE21" s="116">
        <f t="shared" si="1"/>
        <v>0</v>
      </c>
      <c r="CF21" s="115">
        <f t="shared" si="2"/>
        <v>2</v>
      </c>
      <c r="CG21" s="114">
        <f t="shared" si="7"/>
        <v>2</v>
      </c>
      <c r="CH21" s="22">
        <f t="shared" si="8"/>
        <v>10</v>
      </c>
      <c r="CI21" s="117">
        <f t="shared" si="3"/>
        <v>18</v>
      </c>
      <c r="CJ21" s="118">
        <f t="shared" si="4"/>
        <v>9</v>
      </c>
      <c r="CK21" s="119">
        <f t="shared" si="5"/>
        <v>2</v>
      </c>
      <c r="CL21" s="120">
        <f t="shared" si="6"/>
        <v>1</v>
      </c>
    </row>
    <row r="22" spans="1:90" s="37" customFormat="1" x14ac:dyDescent="0.25">
      <c r="A22" s="22" t="s">
        <v>20</v>
      </c>
      <c r="B22" s="40"/>
      <c r="C22" s="40"/>
      <c r="D22" s="40"/>
      <c r="E22" s="40"/>
      <c r="F22" s="40"/>
      <c r="G22" s="91">
        <f>'by country'!G22-'by country'!B22</f>
        <v>0.16999999999999993</v>
      </c>
      <c r="H22" s="40">
        <f>'by country'!H22-'by country'!C22</f>
        <v>0.16000000000000014</v>
      </c>
      <c r="I22" s="40">
        <f>'by country'!I22-'by country'!D22</f>
        <v>2.0000000000000462E-2</v>
      </c>
      <c r="J22" s="40">
        <f>'by country'!J22-'by country'!E22</f>
        <v>3.0000000000000249E-2</v>
      </c>
      <c r="K22" s="40">
        <f>'by country'!K22-'by country'!F22</f>
        <v>0.10000000000000053</v>
      </c>
      <c r="L22" s="91">
        <f>'by country'!L22-'by country'!G22</f>
        <v>8.0000000000000071E-2</v>
      </c>
      <c r="M22" s="40">
        <f>'by country'!M22-'by country'!H22</f>
        <v>0.12999999999999989</v>
      </c>
      <c r="N22" s="40">
        <f>'by country'!N22-'by country'!I22</f>
        <v>-0.12000000000000011</v>
      </c>
      <c r="O22" s="40">
        <f>'by country'!O22-'by country'!J22</f>
        <v>5.9999999999999609E-2</v>
      </c>
      <c r="P22" s="40">
        <f>'by country'!P22-'by country'!K22</f>
        <v>4.0000000000000036E-2</v>
      </c>
      <c r="Q22" s="91">
        <f>'by country'!Q22-'by country'!L22</f>
        <v>-4.9999999999999822E-2</v>
      </c>
      <c r="R22" s="40">
        <f>'by country'!R22-'by country'!M22</f>
        <v>2.0000000000000462E-2</v>
      </c>
      <c r="S22" s="40">
        <f>'by country'!S22-'by country'!N22</f>
        <v>4.9999999999999822E-2</v>
      </c>
      <c r="T22" s="40">
        <f>'by country'!T22-'by country'!O22</f>
        <v>-9.9999999999997868E-3</v>
      </c>
      <c r="U22" s="40">
        <f>'by country'!U22-'by country'!P22</f>
        <v>0</v>
      </c>
      <c r="V22" s="91">
        <f>'by country'!V22-'by country'!Q22</f>
        <v>-8.9999999999999858E-2</v>
      </c>
      <c r="W22" s="40">
        <f>'by country'!W22-'by country'!R22</f>
        <v>0</v>
      </c>
      <c r="X22" s="40">
        <f>'by country'!X22-'by country'!S22</f>
        <v>1.9999999999999574E-2</v>
      </c>
      <c r="Y22" s="40">
        <f>'by country'!Y22-'by country'!T22</f>
        <v>-4.0000000000000036E-2</v>
      </c>
      <c r="Z22" s="40">
        <f>'by country'!Z22-'by country'!U22</f>
        <v>-3.0000000000000249E-2</v>
      </c>
      <c r="AA22" s="91">
        <f>'by country'!AA22-'by country'!V22</f>
        <v>0.10999999999999943</v>
      </c>
      <c r="AB22" s="40">
        <f>'by country'!AB22-'by country'!W22</f>
        <v>0</v>
      </c>
      <c r="AC22" s="40">
        <f>'by country'!AC22-'by country'!X22</f>
        <v>0</v>
      </c>
      <c r="AD22" s="40">
        <f>'by country'!AD22-'by country'!Y22</f>
        <v>4.0000000000000036E-2</v>
      </c>
      <c r="AE22" s="40">
        <f>'by country'!AE22-'by country'!Z22</f>
        <v>4.0000000000000036E-2</v>
      </c>
      <c r="AF22" s="91">
        <f>'by country'!AF22-'by country'!AA22</f>
        <v>0.12999999999999989</v>
      </c>
      <c r="AG22" s="40">
        <f>'by country'!AG22-'by country'!AB22</f>
        <v>0.12000000000000011</v>
      </c>
      <c r="AH22" s="40">
        <f>'by country'!AH22-'by country'!AC22</f>
        <v>5.0000000000000711E-2</v>
      </c>
      <c r="AI22" s="40">
        <f>'by country'!AI22-'by country'!AD22</f>
        <v>-4.0000000000000036E-2</v>
      </c>
      <c r="AJ22" s="40">
        <f>'by country'!AJ22-'by country'!AE22</f>
        <v>5.9999999999999609E-2</v>
      </c>
      <c r="AK22" s="91">
        <f>'by country'!AK22-'by country'!AF22</f>
        <v>-1.9999999999999574E-2</v>
      </c>
      <c r="AL22" s="40">
        <f>'by country'!AL22-'by country'!AG22</f>
        <v>1.9999999999999574E-2</v>
      </c>
      <c r="AM22" s="40">
        <f>'by country'!AM22-'by country'!AH22</f>
        <v>-0.10000000000000053</v>
      </c>
      <c r="AN22" s="40">
        <f>'by country'!AN22-'by country'!AI22</f>
        <v>-5.9999999999999609E-2</v>
      </c>
      <c r="AO22" s="40">
        <f>'by country'!AO22-'by country'!AJ22</f>
        <v>-4.9999999999999822E-2</v>
      </c>
      <c r="AP22" s="91">
        <f>'by country'!AP22-'by country'!AK22</f>
        <v>0</v>
      </c>
      <c r="AQ22" s="40">
        <f>'by country'!AQ22-'by country'!AL22</f>
        <v>-0.40000000000000036</v>
      </c>
      <c r="AR22" s="40">
        <f>'by country'!AR22-'by country'!AM22</f>
        <v>0.20000000000000018</v>
      </c>
      <c r="AS22" s="40">
        <f>'by country'!AS22-'by country'!AN22</f>
        <v>9.9999999999999645E-2</v>
      </c>
      <c r="AT22" s="40">
        <f>'by country'!AT22-'by country'!AO22</f>
        <v>0</v>
      </c>
      <c r="AU22" s="91">
        <f>'by country'!AU22-'by country'!AP22</f>
        <v>-9.9999999999999645E-2</v>
      </c>
      <c r="AV22" s="40">
        <f>'by country'!AV22-'by country'!AQ22</f>
        <v>0.40000000000000036</v>
      </c>
      <c r="AW22" s="40">
        <f>'by country'!AW22-'by country'!AR22</f>
        <v>-0.20000000000000018</v>
      </c>
      <c r="AX22" s="40">
        <f>'by country'!AX22-'by country'!AS22</f>
        <v>-0.20000000000000018</v>
      </c>
      <c r="AY22" s="40">
        <f>'by country'!AY22-'by country'!AT22</f>
        <v>0</v>
      </c>
      <c r="AZ22" s="91">
        <f>'by country'!AZ22-'by country'!AU22</f>
        <v>-0.10000000000000053</v>
      </c>
      <c r="BA22" s="40">
        <f>'by country'!BA22-'by country'!AV22</f>
        <v>0</v>
      </c>
      <c r="BB22" s="40">
        <f>'by country'!BB22-'by country'!AW22</f>
        <v>0</v>
      </c>
      <c r="BC22" s="40">
        <f>'by country'!BC22-'by country'!AX22</f>
        <v>-9.9999999999999645E-2</v>
      </c>
      <c r="BD22" s="40">
        <f>'by country'!BD22-'by country'!AY22</f>
        <v>-9.9999999999999645E-2</v>
      </c>
      <c r="BE22" s="91">
        <f>'by country'!BE22-'by country'!AZ22</f>
        <v>0.10000000000000053</v>
      </c>
      <c r="BF22" s="40">
        <f>'by country'!BF22-'by country'!BA22</f>
        <v>0.20000000000000018</v>
      </c>
      <c r="BG22" s="40">
        <f>'by country'!BG22-'by country'!BB22</f>
        <v>0</v>
      </c>
      <c r="BH22" s="40">
        <f>'by country'!BH22-'by country'!BC22</f>
        <v>9.9999999999999645E-2</v>
      </c>
      <c r="BI22" s="40">
        <f>'by country'!BI22-'by country'!BD22</f>
        <v>9.9999999999999645E-2</v>
      </c>
      <c r="BJ22" s="91">
        <f>'by country'!BJ22-'by country'!BE22</f>
        <v>0</v>
      </c>
      <c r="BK22" s="40">
        <f>'by country'!BK22-'by country'!BF22</f>
        <v>-0.10000000000000053</v>
      </c>
      <c r="BL22" s="40">
        <f>'by country'!BL22-'by country'!BG22</f>
        <v>0</v>
      </c>
      <c r="BM22" s="40">
        <f>'by country'!BM22-'by country'!BH22</f>
        <v>0</v>
      </c>
      <c r="BN22" s="40">
        <f>'by country'!BN22-'by country'!BI22</f>
        <v>0</v>
      </c>
      <c r="BO22" s="91">
        <f>'by country'!BO22-'by country'!BJ22</f>
        <v>9.9999999999997868E-3</v>
      </c>
      <c r="BP22" s="40">
        <f>'by country'!BP22-'by country'!BK22</f>
        <v>-9.9999999999997868E-3</v>
      </c>
      <c r="BQ22" s="40">
        <f>'by country'!BQ22-'by country'!BL22</f>
        <v>0.11000000000000032</v>
      </c>
      <c r="BR22" s="40">
        <f>'by country'!BR22-'by country'!BM22</f>
        <v>-9.9999999999997868E-3</v>
      </c>
      <c r="BS22" s="40">
        <f>'by country'!BS22-'by country'!BN22</f>
        <v>9.9999999999997868E-3</v>
      </c>
      <c r="BT22" s="91">
        <f>'by country'!BT22-'by country'!BO22</f>
        <v>-3.0000000000000249E-2</v>
      </c>
      <c r="BU22" s="40">
        <f>'by country'!BU22-'by country'!BP22</f>
        <v>-3.0000000000000249E-2</v>
      </c>
      <c r="BV22" s="40">
        <f>'by country'!BV22-'by country'!BQ22</f>
        <v>1.9999999999999574E-2</v>
      </c>
      <c r="BW22" s="40">
        <f>'by country'!BW22-'by country'!BR22</f>
        <v>-3.0000000000000249E-2</v>
      </c>
      <c r="BX22" s="40">
        <f>'by country'!BX22-'by country'!BS22</f>
        <v>-1.9999999999999574E-2</v>
      </c>
      <c r="BY22" s="91">
        <f>'by country'!BT22-'by country'!B22</f>
        <v>0.20999999999999996</v>
      </c>
      <c r="BZ22" s="58">
        <f>'by country'!BU22-'by country'!C22</f>
        <v>0.50999999999999979</v>
      </c>
      <c r="CA22" s="40">
        <f>'by country'!BV22-'by country'!D22</f>
        <v>4.9999999999999822E-2</v>
      </c>
      <c r="CB22" s="40">
        <f>'by country'!BW22-'by country'!E22</f>
        <v>-0.16000000000000014</v>
      </c>
      <c r="CC22" s="40">
        <f>'by country'!BX22-'by country'!F22</f>
        <v>0.15000000000000036</v>
      </c>
      <c r="CD22" s="148">
        <f t="shared" si="0"/>
        <v>0</v>
      </c>
      <c r="CE22" s="116">
        <f t="shared" si="1"/>
        <v>1</v>
      </c>
      <c r="CF22" s="115">
        <f t="shared" si="2"/>
        <v>3</v>
      </c>
      <c r="CG22" s="114">
        <f t="shared" si="7"/>
        <v>21</v>
      </c>
      <c r="CH22" s="22">
        <f t="shared" si="8"/>
        <v>14</v>
      </c>
      <c r="CI22" s="117">
        <f t="shared" si="3"/>
        <v>23</v>
      </c>
      <c r="CJ22" s="118">
        <f t="shared" si="4"/>
        <v>7</v>
      </c>
      <c r="CK22" s="119">
        <f t="shared" si="5"/>
        <v>1</v>
      </c>
      <c r="CL22" s="120">
        <f t="shared" si="6"/>
        <v>0</v>
      </c>
    </row>
    <row r="23" spans="1:90" s="37" customFormat="1" x14ac:dyDescent="0.25">
      <c r="A23" s="22" t="s">
        <v>21</v>
      </c>
      <c r="B23" s="40"/>
      <c r="C23" s="40"/>
      <c r="D23" s="40"/>
      <c r="E23" s="40"/>
      <c r="F23" s="40"/>
      <c r="G23" s="91"/>
      <c r="H23" s="40"/>
      <c r="I23" s="40"/>
      <c r="J23" s="40"/>
      <c r="K23" s="40"/>
      <c r="L23" s="91"/>
      <c r="M23" s="40"/>
      <c r="N23" s="40"/>
      <c r="O23" s="40"/>
      <c r="P23" s="40"/>
      <c r="Q23" s="91"/>
      <c r="R23" s="40"/>
      <c r="S23" s="40"/>
      <c r="T23" s="40"/>
      <c r="U23" s="40"/>
      <c r="V23" s="91"/>
      <c r="W23" s="40"/>
      <c r="X23" s="40"/>
      <c r="Y23" s="40"/>
      <c r="Z23" s="40"/>
      <c r="AA23" s="91"/>
      <c r="AB23" s="40"/>
      <c r="AC23" s="40"/>
      <c r="AD23" s="40"/>
      <c r="AE23" s="40"/>
      <c r="AF23" s="91">
        <f>'by country'!AF23-'by country'!AA23</f>
        <v>6.0000000000000497E-2</v>
      </c>
      <c r="AG23" s="40">
        <f>'by country'!AG23-'by country'!AB23</f>
        <v>-1.9999999999999574E-2</v>
      </c>
      <c r="AH23" s="40">
        <f>'by country'!AH23-'by country'!AC23</f>
        <v>0.10000000000000053</v>
      </c>
      <c r="AI23" s="40">
        <f>'by country'!AI23-'by country'!AD23</f>
        <v>0.10999999999999943</v>
      </c>
      <c r="AJ23" s="40">
        <f>'by country'!AJ23-'by country'!AE23</f>
        <v>5.9999999999999609E-2</v>
      </c>
      <c r="AK23" s="91">
        <f>'by country'!AK23-'by country'!AF23</f>
        <v>4.9999999999999822E-2</v>
      </c>
      <c r="AL23" s="40">
        <f>'by country'!AL23-'by country'!AG23</f>
        <v>5.9999999999999609E-2</v>
      </c>
      <c r="AM23" s="40">
        <f>'by country'!AM23-'by country'!AH23</f>
        <v>-3.0000000000000249E-2</v>
      </c>
      <c r="AN23" s="40">
        <f>'by country'!AN23-'by country'!AI23</f>
        <v>-2.9999999999999361E-2</v>
      </c>
      <c r="AO23" s="40">
        <f>'by country'!AO23-'by country'!AJ23</f>
        <v>-3.0000000000000249E-2</v>
      </c>
      <c r="AP23" s="91">
        <f>'by country'!AP23-'by country'!AK23</f>
        <v>0.20000000000000018</v>
      </c>
      <c r="AQ23" s="40">
        <f>'by country'!AQ23-'by country'!AL23</f>
        <v>0</v>
      </c>
      <c r="AR23" s="40">
        <f>'by country'!AR23-'by country'!AM23</f>
        <v>0.29999999999999982</v>
      </c>
      <c r="AS23" s="40">
        <f>'by country'!AS23-'by country'!AN23</f>
        <v>0.39999999999999947</v>
      </c>
      <c r="AT23" s="40">
        <f>'by country'!AT23-'by country'!AO23</f>
        <v>0.30000000000000071</v>
      </c>
      <c r="AU23" s="91">
        <f>'by country'!AU23-'by country'!AP23</f>
        <v>0</v>
      </c>
      <c r="AV23" s="40">
        <f>'by country'!AV23-'by country'!AQ23</f>
        <v>9.9999999999999645E-2</v>
      </c>
      <c r="AW23" s="40">
        <f>'by country'!AW23-'by country'!AR23</f>
        <v>-0.20000000000000018</v>
      </c>
      <c r="AX23" s="40">
        <f>'by country'!AX23-'by country'!AS23</f>
        <v>-0.20000000000000018</v>
      </c>
      <c r="AY23" s="40">
        <f>'by country'!AY23-'by country'!AT23</f>
        <v>-0.10000000000000053</v>
      </c>
      <c r="AZ23" s="91">
        <f>'by country'!AZ23-'by country'!AU23</f>
        <v>-0.10000000000000053</v>
      </c>
      <c r="BA23" s="40">
        <f>'by country'!BA23-'by country'!AV23</f>
        <v>0</v>
      </c>
      <c r="BB23" s="40">
        <f>'by country'!BB23-'by country'!AW23</f>
        <v>0</v>
      </c>
      <c r="BC23" s="40">
        <f>'by country'!BC23-'by country'!AX23</f>
        <v>0</v>
      </c>
      <c r="BD23" s="40">
        <f>'by country'!BD23-'by country'!AY23</f>
        <v>0</v>
      </c>
      <c r="BE23" s="91">
        <f>'by country'!BE23-'by country'!AZ23</f>
        <v>0.20000000000000018</v>
      </c>
      <c r="BF23" s="40">
        <f>'by country'!BF23-'by country'!BA23</f>
        <v>0.10000000000000053</v>
      </c>
      <c r="BG23" s="40">
        <f>'by country'!BG23-'by country'!BB23</f>
        <v>0.10000000000000053</v>
      </c>
      <c r="BH23" s="40">
        <f>'by country'!BH23-'by country'!BC23</f>
        <v>0</v>
      </c>
      <c r="BI23" s="40">
        <f>'by country'!BI23-'by country'!BD23</f>
        <v>0</v>
      </c>
      <c r="BJ23" s="91">
        <f>'by country'!BJ23-'by country'!BE23</f>
        <v>0</v>
      </c>
      <c r="BK23" s="40">
        <f>'by country'!BK23-'by country'!BF23</f>
        <v>0</v>
      </c>
      <c r="BL23" s="40">
        <f>'by country'!BL23-'by country'!BG23</f>
        <v>9.9999999999999645E-2</v>
      </c>
      <c r="BM23" s="40">
        <f>'by country'!BM23-'by country'!BH23</f>
        <v>0.10000000000000053</v>
      </c>
      <c r="BN23" s="40">
        <f>'by country'!BN23-'by country'!BI23</f>
        <v>0.10000000000000053</v>
      </c>
      <c r="BO23" s="91">
        <f>'by country'!BO23-'by country'!BJ23</f>
        <v>0.26999999999999957</v>
      </c>
      <c r="BP23" s="40">
        <f>'by country'!BP23-'by country'!BK23</f>
        <v>0.1899999999999995</v>
      </c>
      <c r="BQ23" s="40">
        <f>'by country'!BQ23-'by country'!BL23</f>
        <v>-3.0000000000000249E-2</v>
      </c>
      <c r="BR23" s="40">
        <f>'by country'!BR23-'by country'!BM23</f>
        <v>0.14999999999999947</v>
      </c>
      <c r="BS23" s="40">
        <f>'by country'!BS23-'by country'!BN23</f>
        <v>0.15999999999999925</v>
      </c>
      <c r="BT23" s="91">
        <f>'by country'!BT23-'by country'!BO23</f>
        <v>0.10000000000000053</v>
      </c>
      <c r="BU23" s="40">
        <f>'by country'!BU23-'by country'!BP23</f>
        <v>0.10000000000000053</v>
      </c>
      <c r="BV23" s="40">
        <f>'by country'!BV23-'by country'!BQ23</f>
        <v>0</v>
      </c>
      <c r="BW23" s="40">
        <f>'by country'!BW23-'by country'!BR23</f>
        <v>0.12000000000000011</v>
      </c>
      <c r="BX23" s="40">
        <f>'by country'!BX23-'by country'!BS23</f>
        <v>8.0000000000000071E-2</v>
      </c>
      <c r="BY23" s="91">
        <f>'by country'!BT23-'by country'!AA23</f>
        <v>0.78000000000000025</v>
      </c>
      <c r="BZ23" s="40">
        <f>'by country'!BU23-'by country'!AB23</f>
        <v>0.53000000000000025</v>
      </c>
      <c r="CA23" s="40">
        <f>'by country'!BV23-'by country'!AC23</f>
        <v>0.33999999999999986</v>
      </c>
      <c r="CB23" s="40">
        <f>'by country'!BW23-'by country'!AD23</f>
        <v>0.64999999999999947</v>
      </c>
      <c r="CC23" s="40">
        <f>'by country'!BX23-'by country'!AE23</f>
        <v>0.5699999999999994</v>
      </c>
      <c r="CD23" s="148">
        <f t="shared" si="0"/>
        <v>0</v>
      </c>
      <c r="CE23" s="116">
        <f t="shared" si="1"/>
        <v>0</v>
      </c>
      <c r="CF23" s="115">
        <f t="shared" si="2"/>
        <v>2</v>
      </c>
      <c r="CG23" s="114">
        <f t="shared" si="7"/>
        <v>7</v>
      </c>
      <c r="CH23" s="22">
        <f t="shared" si="8"/>
        <v>11</v>
      </c>
      <c r="CI23" s="117">
        <f t="shared" si="3"/>
        <v>15</v>
      </c>
      <c r="CJ23" s="118">
        <f t="shared" si="4"/>
        <v>6</v>
      </c>
      <c r="CK23" s="119">
        <f t="shared" si="5"/>
        <v>4</v>
      </c>
      <c r="CL23" s="120">
        <f t="shared" si="6"/>
        <v>0</v>
      </c>
    </row>
    <row r="24" spans="1:90" s="37" customFormat="1" x14ac:dyDescent="0.25">
      <c r="A24" s="22" t="s">
        <v>23</v>
      </c>
      <c r="B24" s="40"/>
      <c r="C24" s="40"/>
      <c r="D24" s="40"/>
      <c r="E24" s="40"/>
      <c r="F24" s="40"/>
      <c r="G24" s="91"/>
      <c r="H24" s="40"/>
      <c r="I24" s="40"/>
      <c r="J24" s="40"/>
      <c r="K24" s="40"/>
      <c r="L24" s="91"/>
      <c r="M24" s="40"/>
      <c r="N24" s="40"/>
      <c r="O24" s="40"/>
      <c r="P24" s="40"/>
      <c r="Q24" s="91"/>
      <c r="R24" s="40"/>
      <c r="S24" s="40"/>
      <c r="T24" s="40"/>
      <c r="U24" s="40"/>
      <c r="V24" s="91"/>
      <c r="W24" s="40"/>
      <c r="X24" s="40"/>
      <c r="Y24" s="40"/>
      <c r="Z24" s="40"/>
      <c r="AA24" s="91"/>
      <c r="AB24" s="40"/>
      <c r="AC24" s="40"/>
      <c r="AD24" s="40"/>
      <c r="AE24" s="40"/>
      <c r="AF24" s="91">
        <f>'by country'!AF24-'by country'!AA24</f>
        <v>7.0000000000000284E-2</v>
      </c>
      <c r="AG24" s="40">
        <f>'by country'!AG24-'by country'!AB24</f>
        <v>-1.9999999999999574E-2</v>
      </c>
      <c r="AH24" s="40">
        <f>'by country'!AH24-'by country'!AC24</f>
        <v>0.15000000000000036</v>
      </c>
      <c r="AI24" s="40">
        <f>'by country'!AI24-'by country'!AD24</f>
        <v>6.9999999999999396E-2</v>
      </c>
      <c r="AJ24" s="40">
        <f>'by country'!AJ24-'by country'!AE24</f>
        <v>5.9999999999999609E-2</v>
      </c>
      <c r="AK24" s="91">
        <f>'by country'!AK24-'by country'!AF24</f>
        <v>-0.15000000000000036</v>
      </c>
      <c r="AL24" s="40">
        <f>'by country'!AL24-'by country'!AG24</f>
        <v>7.0000000000000284E-2</v>
      </c>
      <c r="AM24" s="40">
        <f>'by country'!AM24-'by country'!AH24</f>
        <v>-7.0000000000000284E-2</v>
      </c>
      <c r="AN24" s="40">
        <f>'by country'!AN24-'by country'!AI24</f>
        <v>-9.9999999999997868E-3</v>
      </c>
      <c r="AO24" s="40">
        <f>'by country'!AO24-'by country'!AJ24</f>
        <v>-2.9999999999999361E-2</v>
      </c>
      <c r="AP24" s="91"/>
      <c r="AQ24" s="40"/>
      <c r="AR24" s="40"/>
      <c r="AS24" s="40"/>
      <c r="AT24" s="40"/>
      <c r="AU24" s="91">
        <f>'by country'!AU24-'by country'!AK24</f>
        <v>0</v>
      </c>
      <c r="AV24" s="40">
        <f>'by country'!AV24-'by country'!AL24</f>
        <v>-0.10000000000000053</v>
      </c>
      <c r="AW24" s="40">
        <f>'by country'!AW24-'by country'!AM24</f>
        <v>-9.9999999999999645E-2</v>
      </c>
      <c r="AX24" s="40">
        <f>'by country'!AX24-'by country'!AN24</f>
        <v>-9.9999999999999645E-2</v>
      </c>
      <c r="AY24" s="40">
        <f>'by country'!AY24-'by country'!AO24</f>
        <v>-0.10000000000000053</v>
      </c>
      <c r="AZ24" s="91">
        <f>'by country'!AZ24-'by country'!AU24</f>
        <v>0</v>
      </c>
      <c r="BA24" s="40">
        <f>'by country'!BA24-'by country'!AV24</f>
        <v>-9.9999999999999645E-2</v>
      </c>
      <c r="BB24" s="40">
        <f>'by country'!BB24-'by country'!AW24</f>
        <v>-0.20000000000000018</v>
      </c>
      <c r="BC24" s="40">
        <f>'by country'!BC24-'by country'!AX24</f>
        <v>-0.10000000000000053</v>
      </c>
      <c r="BD24" s="40">
        <f>'by country'!BD24-'by country'!AY24</f>
        <v>-9.9999999999999645E-2</v>
      </c>
      <c r="BE24" s="91">
        <f>'by country'!BE24-'by country'!AZ24</f>
        <v>0</v>
      </c>
      <c r="BF24" s="40">
        <f>'by country'!BF24-'by country'!BA24</f>
        <v>9.9999999999999645E-2</v>
      </c>
      <c r="BG24" s="40">
        <f>'by country'!BG24-'by country'!BB24</f>
        <v>0.10000000000000053</v>
      </c>
      <c r="BH24" s="40">
        <f>'by country'!BH24-'by country'!BC24</f>
        <v>0</v>
      </c>
      <c r="BI24" s="40">
        <f>'by country'!BI24-'by country'!BD24</f>
        <v>9.9999999999999645E-2</v>
      </c>
      <c r="BJ24" s="91">
        <f>'by country'!BJ24-'by country'!BE24</f>
        <v>0.10000000000000053</v>
      </c>
      <c r="BK24" s="40">
        <f>'by country'!BK24-'by country'!BF24</f>
        <v>0.10000000000000053</v>
      </c>
      <c r="BL24" s="40">
        <f>'by country'!BL24-'by country'!BG24</f>
        <v>9.9999999999999645E-2</v>
      </c>
      <c r="BM24" s="40">
        <f>'by country'!BM24-'by country'!BH24</f>
        <v>0.10000000000000053</v>
      </c>
      <c r="BN24" s="40">
        <f>'by country'!BN24-'by country'!BI24</f>
        <v>0</v>
      </c>
      <c r="BO24" s="91">
        <f>'by country'!BO24-'by country'!BJ24</f>
        <v>0.26999999999999957</v>
      </c>
      <c r="BP24" s="40">
        <f>'by country'!BP24-'by country'!BK24</f>
        <v>0.25999999999999979</v>
      </c>
      <c r="BQ24" s="40">
        <f>'by country'!BQ24-'by country'!BL24</f>
        <v>7.0000000000000284E-2</v>
      </c>
      <c r="BR24" s="40">
        <f>'by country'!BR24-'by country'!BM24</f>
        <v>9.9999999999997868E-3</v>
      </c>
      <c r="BS24" s="40">
        <f>'by country'!BS24-'by country'!BN24</f>
        <v>0.20999999999999996</v>
      </c>
      <c r="BT24" s="91">
        <f>'by country'!BT24-'by country'!BO24</f>
        <v>0.12000000000000011</v>
      </c>
      <c r="BU24" s="40">
        <f>'by country'!BU24-'by country'!BP24</f>
        <v>9.9999999999999645E-2</v>
      </c>
      <c r="BV24" s="40">
        <f>'by country'!BV24-'by country'!BQ24</f>
        <v>1.9999999999999574E-2</v>
      </c>
      <c r="BW24" s="40">
        <f>'by country'!BW24-'by country'!BR24</f>
        <v>5.9999999999999609E-2</v>
      </c>
      <c r="BX24" s="40">
        <f>'by country'!BX24-'by country'!BS24</f>
        <v>8.0000000000000071E-2</v>
      </c>
      <c r="BY24" s="91">
        <f>'by country'!BT24-'by country'!AA24</f>
        <v>0.41000000000000014</v>
      </c>
      <c r="BZ24" s="40">
        <f>'by country'!BU24-'by country'!AB24</f>
        <v>0.41000000000000014</v>
      </c>
      <c r="CA24" s="40">
        <f>'by country'!BV24-'by country'!AC24</f>
        <v>7.0000000000000284E-2</v>
      </c>
      <c r="CB24" s="40">
        <f>'by country'!BW24-'by country'!AD24</f>
        <v>2.9999999999999361E-2</v>
      </c>
      <c r="CC24" s="40">
        <f>'by country'!BX24-'by country'!AE24</f>
        <v>0.21999999999999975</v>
      </c>
      <c r="CD24" s="148">
        <f t="shared" si="0"/>
        <v>0</v>
      </c>
      <c r="CE24" s="116">
        <f t="shared" si="1"/>
        <v>0</v>
      </c>
      <c r="CF24" s="115">
        <f t="shared" si="2"/>
        <v>2</v>
      </c>
      <c r="CG24" s="114">
        <f t="shared" si="7"/>
        <v>11</v>
      </c>
      <c r="CH24" s="22">
        <f t="shared" si="8"/>
        <v>5</v>
      </c>
      <c r="CI24" s="117">
        <f t="shared" si="3"/>
        <v>17</v>
      </c>
      <c r="CJ24" s="118">
        <f t="shared" si="4"/>
        <v>3</v>
      </c>
      <c r="CK24" s="119">
        <f t="shared" si="5"/>
        <v>2</v>
      </c>
      <c r="CL24" s="120">
        <f t="shared" si="6"/>
        <v>0</v>
      </c>
    </row>
    <row r="25" spans="1:90" s="37" customFormat="1" hidden="1" x14ac:dyDescent="0.25">
      <c r="A25" s="22" t="s">
        <v>81</v>
      </c>
      <c r="B25" s="40"/>
      <c r="C25" s="40"/>
      <c r="D25" s="40"/>
      <c r="E25" s="40"/>
      <c r="F25" s="40"/>
      <c r="G25" s="91"/>
      <c r="H25" s="40"/>
      <c r="I25" s="40"/>
      <c r="J25" s="40"/>
      <c r="K25" s="40"/>
      <c r="L25" s="91"/>
      <c r="M25" s="40"/>
      <c r="N25" s="40"/>
      <c r="O25" s="40"/>
      <c r="P25" s="40"/>
      <c r="Q25" s="91"/>
      <c r="R25" s="40"/>
      <c r="S25" s="40"/>
      <c r="T25" s="40"/>
      <c r="U25" s="40"/>
      <c r="V25" s="91"/>
      <c r="W25" s="40"/>
      <c r="X25" s="40"/>
      <c r="Y25" s="40"/>
      <c r="Z25" s="40"/>
      <c r="AA25" s="91"/>
      <c r="AB25" s="40"/>
      <c r="AC25" s="40"/>
      <c r="AD25" s="40"/>
      <c r="AE25" s="40"/>
      <c r="AF25" s="91"/>
      <c r="AG25" s="40"/>
      <c r="AH25" s="40"/>
      <c r="AI25" s="40"/>
      <c r="AJ25" s="40"/>
      <c r="AK25" s="91"/>
      <c r="AL25" s="40"/>
      <c r="AM25" s="40"/>
      <c r="AN25" s="40"/>
      <c r="AO25" s="40"/>
      <c r="AP25" s="91">
        <f>'by country'!AP25-'by country'!AA25</f>
        <v>0.16999999999999993</v>
      </c>
      <c r="AQ25" s="40">
        <f>'by country'!AQ25-'by country'!AB25</f>
        <v>-0.16000000000000014</v>
      </c>
      <c r="AR25" s="40">
        <f>'by country'!AR25-'by country'!AC25</f>
        <v>0.29999999999999982</v>
      </c>
      <c r="AS25" s="40">
        <f>'by country'!AS25-'by country'!AD25</f>
        <v>0.32000000000000028</v>
      </c>
      <c r="AT25" s="40">
        <f>'by country'!AT25-'by country'!AE25</f>
        <v>0.14000000000000057</v>
      </c>
      <c r="AU25" s="91"/>
      <c r="AV25" s="40"/>
      <c r="AW25" s="40"/>
      <c r="AX25" s="40"/>
      <c r="AY25" s="40"/>
      <c r="AZ25" s="91"/>
      <c r="BA25" s="40"/>
      <c r="BB25" s="40"/>
      <c r="BC25" s="40"/>
      <c r="BD25" s="40"/>
      <c r="BE25" s="91"/>
      <c r="BF25" s="40"/>
      <c r="BG25" s="40"/>
      <c r="BH25" s="40"/>
      <c r="BI25" s="40"/>
      <c r="BJ25" s="93"/>
      <c r="BK25" s="49"/>
      <c r="BL25" s="49"/>
      <c r="BM25" s="49"/>
      <c r="BN25" s="49"/>
      <c r="BO25" s="91"/>
      <c r="BP25" s="40"/>
      <c r="BQ25" s="40"/>
      <c r="BR25" s="40"/>
      <c r="BS25" s="40"/>
      <c r="BT25" s="91"/>
      <c r="BU25" s="40"/>
      <c r="BV25" s="40"/>
      <c r="BW25" s="40"/>
      <c r="BX25" s="40"/>
      <c r="BY25" s="91"/>
      <c r="BZ25" s="40"/>
      <c r="CA25" s="40"/>
      <c r="CB25" s="40"/>
      <c r="CC25" s="40"/>
      <c r="CD25" s="148">
        <f t="shared" si="0"/>
        <v>0</v>
      </c>
      <c r="CE25" s="116">
        <f t="shared" si="1"/>
        <v>0</v>
      </c>
      <c r="CF25" s="115">
        <f t="shared" si="2"/>
        <v>1</v>
      </c>
      <c r="CG25" s="114">
        <f t="shared" si="7"/>
        <v>0</v>
      </c>
      <c r="CH25" s="22">
        <f t="shared" si="8"/>
        <v>0</v>
      </c>
      <c r="CI25" s="117">
        <f t="shared" si="3"/>
        <v>0</v>
      </c>
      <c r="CJ25" s="118">
        <f t="shared" si="4"/>
        <v>2</v>
      </c>
      <c r="CK25" s="119">
        <f t="shared" si="5"/>
        <v>2</v>
      </c>
      <c r="CL25" s="120">
        <f t="shared" si="6"/>
        <v>0</v>
      </c>
    </row>
    <row r="26" spans="1:90" s="37" customFormat="1" x14ac:dyDescent="0.25">
      <c r="A26" s="22" t="s">
        <v>24</v>
      </c>
      <c r="B26" s="40"/>
      <c r="C26" s="40"/>
      <c r="D26" s="40"/>
      <c r="E26" s="40"/>
      <c r="F26" s="40"/>
      <c r="G26" s="91">
        <f>'by country'!G26-'by country'!B26</f>
        <v>0.16999999999999993</v>
      </c>
      <c r="H26" s="40">
        <f>'by country'!H26-'by country'!C26</f>
        <v>0.13000000000000078</v>
      </c>
      <c r="I26" s="40">
        <f>'by country'!I26-'by country'!D26</f>
        <v>0.12999999999999989</v>
      </c>
      <c r="J26" s="40">
        <f>'by country'!J26-'by country'!E26</f>
        <v>4.9999999999999822E-2</v>
      </c>
      <c r="K26" s="40">
        <f>'by country'!K26-'by country'!F26</f>
        <v>0.12000000000000011</v>
      </c>
      <c r="L26" s="91">
        <f>'by country'!L26-'by country'!G26</f>
        <v>5.9999999999999609E-2</v>
      </c>
      <c r="M26" s="40">
        <f>'by country'!M26-'by country'!H26</f>
        <v>0.15999999999999925</v>
      </c>
      <c r="N26" s="40">
        <f>'by country'!N26-'by country'!I26</f>
        <v>-4.0000000000000036E-2</v>
      </c>
      <c r="O26" s="40">
        <f>'by country'!O26-'by country'!J26</f>
        <v>7.0000000000000284E-2</v>
      </c>
      <c r="P26" s="40">
        <f>'by country'!P26-'by country'!K26</f>
        <v>6.9999999999999396E-2</v>
      </c>
      <c r="Q26" s="91">
        <f>'by country'!Q26-'by country'!L26</f>
        <v>-5.9999999999999609E-2</v>
      </c>
      <c r="R26" s="40">
        <f>'by country'!R26-'by country'!M26</f>
        <v>-1.9999999999999574E-2</v>
      </c>
      <c r="S26" s="40">
        <f>'by country'!S26-'by country'!N26</f>
        <v>2.0000000000000462E-2</v>
      </c>
      <c r="T26" s="40">
        <f>'by country'!T26-'by country'!O26</f>
        <v>-3.0000000000000249E-2</v>
      </c>
      <c r="U26" s="40">
        <f>'by country'!U26-'by country'!P26</f>
        <v>-3.0000000000000249E-2</v>
      </c>
      <c r="V26" s="91">
        <f>'by country'!V26-'by country'!Q26</f>
        <v>-9.9999999999997868E-3</v>
      </c>
      <c r="W26" s="40">
        <f>'by country'!W26-'by country'!R26</f>
        <v>9.9999999999997868E-3</v>
      </c>
      <c r="X26" s="40">
        <f>'by country'!X26-'by country'!S26</f>
        <v>-0.12000000000000011</v>
      </c>
      <c r="Y26" s="40">
        <f>'by country'!Y26-'by country'!T26</f>
        <v>-0.10999999999999943</v>
      </c>
      <c r="Z26" s="40">
        <f>'by country'!Z26-'by country'!U26</f>
        <v>-5.9999999999999609E-2</v>
      </c>
      <c r="AA26" s="91">
        <f>'by country'!AA26-'by country'!V26</f>
        <v>5.9999999999999609E-2</v>
      </c>
      <c r="AB26" s="40">
        <f>'by country'!AB26-'by country'!W26</f>
        <v>9.9999999999997868E-3</v>
      </c>
      <c r="AC26" s="40">
        <f>'by country'!AC26-'by country'!X26</f>
        <v>4.9999999999999822E-2</v>
      </c>
      <c r="AD26" s="40">
        <f>'by country'!AD26-'by country'!Y26</f>
        <v>-1.0000000000000675E-2</v>
      </c>
      <c r="AE26" s="40">
        <f>'by country'!AE26-'by country'!Z26</f>
        <v>3.0000000000000249E-2</v>
      </c>
      <c r="AF26" s="91">
        <f>'by country'!AF26-'by country'!AA26</f>
        <v>8.0000000000000071E-2</v>
      </c>
      <c r="AG26" s="40">
        <f>'by country'!AG26-'by country'!AB26</f>
        <v>9.0000000000000746E-2</v>
      </c>
      <c r="AH26" s="40">
        <f>'by country'!AH26-'by country'!AC26</f>
        <v>-2.0000000000000462E-2</v>
      </c>
      <c r="AI26" s="40">
        <f>'by country'!AI26-'by country'!AD26</f>
        <v>-0.13999999999999968</v>
      </c>
      <c r="AJ26" s="40">
        <f>'by country'!AJ26-'by country'!AE26</f>
        <v>0</v>
      </c>
      <c r="AK26" s="91">
        <f>'by country'!AK26-'by country'!AF26</f>
        <v>9.9999999999999645E-2</v>
      </c>
      <c r="AL26" s="40">
        <f>'by country'!AL26-'by country'!AG26</f>
        <v>0.11999999999999922</v>
      </c>
      <c r="AM26" s="40">
        <f>'by country'!AM26-'by country'!AH26</f>
        <v>3.0000000000000249E-2</v>
      </c>
      <c r="AN26" s="40">
        <f>'by country'!AN26-'by country'!AI26</f>
        <v>0.24000000000000021</v>
      </c>
      <c r="AO26" s="40">
        <f>'by country'!AO26-'by country'!AJ26</f>
        <v>0.16000000000000014</v>
      </c>
      <c r="AP26" s="91">
        <f>'by country'!AP26-'by country'!AK26</f>
        <v>0.10000000000000053</v>
      </c>
      <c r="AQ26" s="40">
        <f>'by country'!AQ26-'by country'!AL26</f>
        <v>0</v>
      </c>
      <c r="AR26" s="40">
        <f>'by country'!AR26-'by country'!AM26</f>
        <v>0.10000000000000053</v>
      </c>
      <c r="AS26" s="40">
        <f>'by country'!AS26-'by country'!AN26</f>
        <v>0</v>
      </c>
      <c r="AT26" s="40">
        <f>'by country'!AT26-'by country'!AO26</f>
        <v>0</v>
      </c>
      <c r="AU26" s="91">
        <f>'by country'!AU26-'by country'!AP26</f>
        <v>-0.10000000000000053</v>
      </c>
      <c r="AV26" s="40">
        <f>'by country'!AV26-'by country'!AQ26</f>
        <v>0</v>
      </c>
      <c r="AW26" s="40">
        <f>'by country'!AW26-'by country'!AR26</f>
        <v>0</v>
      </c>
      <c r="AX26" s="40">
        <f>'by country'!AX26-'by country'!AS26</f>
        <v>0</v>
      </c>
      <c r="AY26" s="40">
        <f>'by country'!AY26-'by country'!AT26</f>
        <v>0</v>
      </c>
      <c r="AZ26" s="91">
        <f>'by country'!AZ26-'by country'!AU26</f>
        <v>0</v>
      </c>
      <c r="BA26" s="40">
        <f>'by country'!BA26-'by country'!AV26</f>
        <v>0</v>
      </c>
      <c r="BB26" s="40">
        <f>'by country'!BB26-'by country'!AW26</f>
        <v>9.9999999999999645E-2</v>
      </c>
      <c r="BC26" s="40">
        <f>'by country'!BC26-'by country'!AX26</f>
        <v>0</v>
      </c>
      <c r="BD26" s="40">
        <f>'by country'!BD26-'by country'!AY26</f>
        <v>0</v>
      </c>
      <c r="BE26" s="91">
        <f>'by country'!BE26-'by country'!AZ26</f>
        <v>0.10000000000000053</v>
      </c>
      <c r="BF26" s="40">
        <f>'by country'!BF26-'by country'!BA26</f>
        <v>0.20000000000000018</v>
      </c>
      <c r="BG26" s="40">
        <f>'by country'!BG26-'by country'!BB26</f>
        <v>0</v>
      </c>
      <c r="BH26" s="40">
        <f>'by country'!BH26-'by country'!BC26</f>
        <v>9.9999999999999645E-2</v>
      </c>
      <c r="BI26" s="40">
        <f>'by country'!BI26-'by country'!BD26</f>
        <v>9.9999999999999645E-2</v>
      </c>
      <c r="BJ26" s="91">
        <f>'by country'!BJ26-'by country'!BE26</f>
        <v>0</v>
      </c>
      <c r="BK26" s="40">
        <f>'by country'!BK26-'by country'!BF26</f>
        <v>-9.9999999999999645E-2</v>
      </c>
      <c r="BL26" s="40">
        <f>'by country'!BL26-'by country'!BG26</f>
        <v>-9.9999999999999645E-2</v>
      </c>
      <c r="BM26" s="40">
        <f>'by country'!BM26-'by country'!BH26</f>
        <v>-9.9999999999999645E-2</v>
      </c>
      <c r="BN26" s="40">
        <f>'by country'!BN26-'by country'!BI26</f>
        <v>-9.9999999999999645E-2</v>
      </c>
      <c r="BO26" s="91">
        <f>'by country'!BO26-'by country'!BJ26</f>
        <v>0</v>
      </c>
      <c r="BP26" s="40">
        <f>'by country'!BP26-'by country'!BK26</f>
        <v>0</v>
      </c>
      <c r="BQ26" s="40">
        <f>'by country'!BQ26-'by country'!BL26</f>
        <v>5.9999999999999609E-2</v>
      </c>
      <c r="BR26" s="40">
        <f>'by country'!BR26-'by country'!BM26</f>
        <v>8.9999999999999858E-2</v>
      </c>
      <c r="BS26" s="40">
        <f>'by country'!BS26-'by country'!BN26</f>
        <v>6.9999999999999396E-2</v>
      </c>
      <c r="BT26" s="91">
        <f>'by country'!BT26-'by country'!BO26</f>
        <v>3.0000000000000249E-2</v>
      </c>
      <c r="BU26" s="40">
        <f>'by country'!BU26-'by country'!BP26</f>
        <v>1.9999999999999574E-2</v>
      </c>
      <c r="BV26" s="40">
        <f>'by country'!BV26-'by country'!BQ26</f>
        <v>2.0000000000000462E-2</v>
      </c>
      <c r="BW26" s="40">
        <f>'by country'!BW26-'by country'!BR26</f>
        <v>0</v>
      </c>
      <c r="BX26" s="40">
        <f>'by country'!BX26-'by country'!BS26</f>
        <v>2.0000000000000462E-2</v>
      </c>
      <c r="BY26" s="91">
        <f>'by country'!BT26-'by country'!B26</f>
        <v>0.53000000000000025</v>
      </c>
      <c r="BZ26" s="40">
        <f>'by country'!BU26-'by country'!C26</f>
        <v>0.62000000000000011</v>
      </c>
      <c r="CA26" s="40">
        <f>'by country'!BV26-'by country'!D26</f>
        <v>0.23000000000000043</v>
      </c>
      <c r="CB26" s="40">
        <f>'by country'!BW26-'by country'!E26</f>
        <v>0.16000000000000014</v>
      </c>
      <c r="CC26" s="40">
        <f>'by country'!BX26-'by country'!F26</f>
        <v>0.37999999999999989</v>
      </c>
      <c r="CD26" s="148">
        <f t="shared" si="0"/>
        <v>0</v>
      </c>
      <c r="CE26" s="116">
        <f t="shared" si="1"/>
        <v>0</v>
      </c>
      <c r="CF26" s="115">
        <f t="shared" si="2"/>
        <v>2</v>
      </c>
      <c r="CG26" s="114">
        <f t="shared" si="7"/>
        <v>15</v>
      </c>
      <c r="CH26" s="22">
        <f t="shared" si="8"/>
        <v>17</v>
      </c>
      <c r="CI26" s="117">
        <f t="shared" si="3"/>
        <v>28</v>
      </c>
      <c r="CJ26" s="118">
        <f t="shared" si="4"/>
        <v>9</v>
      </c>
      <c r="CK26" s="119">
        <f t="shared" si="5"/>
        <v>0</v>
      </c>
      <c r="CL26" s="120">
        <f t="shared" si="6"/>
        <v>0</v>
      </c>
    </row>
    <row r="27" spans="1:90" s="37" customFormat="1" x14ac:dyDescent="0.25">
      <c r="A27" s="22" t="s">
        <v>25</v>
      </c>
      <c r="B27" s="40"/>
      <c r="C27" s="40"/>
      <c r="D27" s="40"/>
      <c r="E27" s="40"/>
      <c r="F27" s="40"/>
      <c r="G27" s="91"/>
      <c r="H27" s="40"/>
      <c r="I27" s="40"/>
      <c r="J27" s="40"/>
      <c r="K27" s="40"/>
      <c r="L27" s="91"/>
      <c r="M27" s="40"/>
      <c r="N27" s="40"/>
      <c r="O27" s="40"/>
      <c r="P27" s="40"/>
      <c r="Q27" s="91"/>
      <c r="R27" s="40"/>
      <c r="S27" s="40"/>
      <c r="T27" s="40"/>
      <c r="U27" s="40"/>
      <c r="V27" s="91"/>
      <c r="W27" s="40"/>
      <c r="X27" s="40"/>
      <c r="Y27" s="40"/>
      <c r="Z27" s="40"/>
      <c r="AA27" s="91"/>
      <c r="AB27" s="40"/>
      <c r="AC27" s="40"/>
      <c r="AD27" s="40"/>
      <c r="AE27" s="40"/>
      <c r="AF27" s="91">
        <f>'by country'!AF27-'by country'!AA27</f>
        <v>-6.9999999999999396E-2</v>
      </c>
      <c r="AG27" s="40">
        <f>'by country'!AG27-'by country'!AB27</f>
        <v>-0.16000000000000014</v>
      </c>
      <c r="AH27" s="40">
        <f>'by country'!AH27-'by country'!AC27</f>
        <v>-7.0000000000000284E-2</v>
      </c>
      <c r="AI27" s="40">
        <f>'by country'!AI27-'by country'!AD27</f>
        <v>-8.0000000000000071E-2</v>
      </c>
      <c r="AJ27" s="40">
        <f>'by country'!AJ27-'by country'!AE27</f>
        <v>-8.9999999999999858E-2</v>
      </c>
      <c r="AK27" s="91">
        <f>'by country'!AK27-'by country'!AF27</f>
        <v>-6.0000000000000497E-2</v>
      </c>
      <c r="AL27" s="40">
        <f>'by country'!AL27-'by country'!AG27</f>
        <v>4.9999999999999822E-2</v>
      </c>
      <c r="AM27" s="40">
        <f>'by country'!AM27-'by country'!AH27</f>
        <v>6.0000000000000497E-2</v>
      </c>
      <c r="AN27" s="40">
        <f>'by country'!AN27-'by country'!AI27</f>
        <v>0.15000000000000036</v>
      </c>
      <c r="AO27" s="40">
        <f>'by country'!AO27-'by country'!AJ27</f>
        <v>5.9999999999999609E-2</v>
      </c>
      <c r="AP27" s="91">
        <f>'by country'!AP27-'by country'!AK27</f>
        <v>0</v>
      </c>
      <c r="AQ27" s="40">
        <f>'by country'!AQ27-'by country'!AL27</f>
        <v>-9.9999999999999645E-2</v>
      </c>
      <c r="AR27" s="40">
        <f>'by country'!AR27-'by country'!AM27</f>
        <v>-0.10000000000000053</v>
      </c>
      <c r="AS27" s="40">
        <f>'by country'!AS27-'by country'!AN27</f>
        <v>-0.10000000000000053</v>
      </c>
      <c r="AT27" s="40">
        <f>'by country'!AT27-'by country'!AO27</f>
        <v>-9.9999999999999645E-2</v>
      </c>
      <c r="AU27" s="91">
        <f>'by country'!AU27-'by country'!AP27</f>
        <v>0</v>
      </c>
      <c r="AV27" s="40">
        <f>'by country'!AV27-'by country'!AQ27</f>
        <v>0</v>
      </c>
      <c r="AW27" s="40">
        <f>'by country'!AW27-'by country'!AR27</f>
        <v>0</v>
      </c>
      <c r="AX27" s="40">
        <f>'by country'!AX27-'by country'!AS27</f>
        <v>0.10000000000000053</v>
      </c>
      <c r="AY27" s="40">
        <f>'by country'!AY27-'by country'!AT27</f>
        <v>0</v>
      </c>
      <c r="AZ27" s="91">
        <f>'by country'!AZ27-'by country'!AU27</f>
        <v>0</v>
      </c>
      <c r="BA27" s="40">
        <f>'by country'!BA27-'by country'!AV27</f>
        <v>0</v>
      </c>
      <c r="BB27" s="40">
        <f>'by country'!BB27-'by country'!AW27</f>
        <v>0</v>
      </c>
      <c r="BC27" s="40">
        <f>'by country'!BC27-'by country'!AX27</f>
        <v>-0.10000000000000053</v>
      </c>
      <c r="BD27" s="40">
        <f>'by country'!BD27-'by country'!AY27</f>
        <v>0</v>
      </c>
      <c r="BE27" s="91">
        <f>'by country'!BE27-'by country'!AZ27</f>
        <v>-9.9999999999999645E-2</v>
      </c>
      <c r="BF27" s="40">
        <f>'by country'!BF27-'by country'!BA27</f>
        <v>0</v>
      </c>
      <c r="BG27" s="40">
        <f>'by country'!BG27-'by country'!BB27</f>
        <v>-9.9999999999999645E-2</v>
      </c>
      <c r="BH27" s="40">
        <f>'by country'!BH27-'by country'!BC27</f>
        <v>-9.9999999999999645E-2</v>
      </c>
      <c r="BI27" s="40">
        <f>'by country'!BI27-'by country'!BD27</f>
        <v>-0.10000000000000053</v>
      </c>
      <c r="BJ27" s="91">
        <f>'by country'!BJ27-'by country'!BE27</f>
        <v>0.20000000000000018</v>
      </c>
      <c r="BK27" s="40">
        <f>'by country'!BK27-'by country'!BF27</f>
        <v>9.9999999999999645E-2</v>
      </c>
      <c r="BL27" s="40">
        <f>'by country'!BL27-'by country'!BG27</f>
        <v>9.9999999999999645E-2</v>
      </c>
      <c r="BM27" s="40">
        <f>'by country'!BM27-'by country'!BH27</f>
        <v>9.9999999999999645E-2</v>
      </c>
      <c r="BN27" s="40">
        <f>'by country'!BN27-'by country'!BI27</f>
        <v>0.20000000000000018</v>
      </c>
      <c r="BO27" s="91">
        <f>'by country'!BO27-'by country'!BJ27</f>
        <v>6.9999999999999396E-2</v>
      </c>
      <c r="BP27" s="40">
        <f>'by country'!BP27-'by country'!BK27</f>
        <v>8.0000000000000071E-2</v>
      </c>
      <c r="BQ27" s="40">
        <f>'by country'!BQ27-'by country'!BL27</f>
        <v>4.0000000000000036E-2</v>
      </c>
      <c r="BR27" s="40">
        <f>'by country'!BR27-'by country'!BM27</f>
        <v>0.19000000000000039</v>
      </c>
      <c r="BS27" s="40">
        <f>'by country'!BS27-'by country'!BN27</f>
        <v>6.0000000000000497E-2</v>
      </c>
      <c r="BT27" s="91">
        <f>'by country'!BT27-'by country'!BO27</f>
        <v>-9.9999999999997868E-3</v>
      </c>
      <c r="BU27" s="40">
        <f>'by country'!BU27-'by country'!BP27</f>
        <v>-2.0000000000000462E-2</v>
      </c>
      <c r="BV27" s="40">
        <f>'by country'!BV27-'by country'!BQ27</f>
        <v>8.0000000000000071E-2</v>
      </c>
      <c r="BW27" s="40">
        <f>'by country'!BW27-'by country'!BR27</f>
        <v>4.9999999999999822E-2</v>
      </c>
      <c r="BX27" s="40">
        <f>'by country'!BX27-'by country'!BS27</f>
        <v>1.9999999999999574E-2</v>
      </c>
      <c r="BY27" s="91">
        <f>'by country'!BT27-'by country'!AA27</f>
        <v>3.0000000000000249E-2</v>
      </c>
      <c r="BZ27" s="40">
        <f>'by country'!BU27-'by country'!AB27</f>
        <v>-5.0000000000000711E-2</v>
      </c>
      <c r="CA27" s="40">
        <f>'by country'!BV27-'by country'!AC27</f>
        <v>9.9999999999997868E-3</v>
      </c>
      <c r="CB27" s="40">
        <f>'by country'!BW27-'by country'!AD27</f>
        <v>0.20999999999999996</v>
      </c>
      <c r="CC27" s="40">
        <f>'by country'!BX27-'by country'!AE27</f>
        <v>4.9999999999999822E-2</v>
      </c>
      <c r="CD27" s="148">
        <f t="shared" si="0"/>
        <v>0</v>
      </c>
      <c r="CE27" s="116">
        <f t="shared" si="1"/>
        <v>0</v>
      </c>
      <c r="CF27" s="115">
        <f t="shared" si="2"/>
        <v>1</v>
      </c>
      <c r="CG27" s="114">
        <f t="shared" si="7"/>
        <v>16</v>
      </c>
      <c r="CH27" s="22">
        <f t="shared" si="8"/>
        <v>10</v>
      </c>
      <c r="CI27" s="117">
        <f t="shared" si="3"/>
        <v>14</v>
      </c>
      <c r="CJ27" s="118">
        <f t="shared" si="4"/>
        <v>4</v>
      </c>
      <c r="CK27" s="119">
        <f t="shared" si="5"/>
        <v>0</v>
      </c>
      <c r="CL27" s="120">
        <f t="shared" si="6"/>
        <v>0</v>
      </c>
    </row>
    <row r="28" spans="1:90" s="37" customFormat="1" hidden="1" x14ac:dyDescent="0.25">
      <c r="A28" s="22" t="s">
        <v>58</v>
      </c>
      <c r="B28" s="40"/>
      <c r="C28" s="40"/>
      <c r="D28" s="40"/>
      <c r="E28" s="40"/>
      <c r="F28" s="40"/>
      <c r="G28" s="91"/>
      <c r="H28" s="40"/>
      <c r="I28" s="40"/>
      <c r="J28" s="40"/>
      <c r="K28" s="40"/>
      <c r="L28" s="91"/>
      <c r="M28" s="40"/>
      <c r="N28" s="40"/>
      <c r="O28" s="40"/>
      <c r="P28" s="40"/>
      <c r="Q28" s="91"/>
      <c r="R28" s="40"/>
      <c r="S28" s="40"/>
      <c r="T28" s="40"/>
      <c r="U28" s="40"/>
      <c r="V28" s="91"/>
      <c r="W28" s="40"/>
      <c r="X28" s="40"/>
      <c r="Y28" s="40"/>
      <c r="Z28" s="40"/>
      <c r="AA28" s="91"/>
      <c r="AB28" s="40"/>
      <c r="AC28" s="40"/>
      <c r="AD28" s="40"/>
      <c r="AE28" s="40"/>
      <c r="AF28" s="91"/>
      <c r="AG28" s="40"/>
      <c r="AH28" s="40"/>
      <c r="AI28" s="40"/>
      <c r="AJ28" s="40"/>
      <c r="AK28" s="91">
        <f>'by country'!AK28-'by country'!AF28</f>
        <v>0.12000000000000011</v>
      </c>
      <c r="AL28" s="40">
        <f>'by country'!AL28-'by country'!AG28</f>
        <v>0.12999999999999989</v>
      </c>
      <c r="AM28" s="40">
        <f>'by country'!AM28-'by country'!AH28</f>
        <v>1.9999999999999574E-2</v>
      </c>
      <c r="AN28" s="40">
        <f>'by country'!AN28-'by country'!AI28</f>
        <v>0.12999999999999989</v>
      </c>
      <c r="AO28" s="40">
        <f>'by country'!AO28-'by country'!AJ28</f>
        <v>0.14000000000000057</v>
      </c>
      <c r="AP28" s="91">
        <f>'by country'!AP28-'by country'!AK28</f>
        <v>0</v>
      </c>
      <c r="AQ28" s="40">
        <f>'by country'!AQ28-'by country'!AL28</f>
        <v>0</v>
      </c>
      <c r="AR28" s="40">
        <f>'by country'!AR28-'by country'!AM28</f>
        <v>0</v>
      </c>
      <c r="AS28" s="40">
        <f>'by country'!AS28-'by country'!AN28</f>
        <v>0</v>
      </c>
      <c r="AT28" s="40">
        <f>'by country'!AT28-'by country'!AO28</f>
        <v>0</v>
      </c>
      <c r="AU28" s="91"/>
      <c r="AV28" s="40"/>
      <c r="AW28" s="40"/>
      <c r="AX28" s="40"/>
      <c r="AY28" s="40"/>
      <c r="AZ28" s="91">
        <f>'by country'!AZ28-'by country'!AP28</f>
        <v>-0.10000000000000053</v>
      </c>
      <c r="BA28" s="40">
        <f>'by country'!BA28-'by country'!AQ28</f>
        <v>-9.9999999999999645E-2</v>
      </c>
      <c r="BB28" s="40">
        <f>'by country'!BB28-'by country'!AR28</f>
        <v>-0.19999999999999929</v>
      </c>
      <c r="BC28" s="40">
        <f>'by country'!BC28-'by country'!AS28</f>
        <v>-0.20000000000000018</v>
      </c>
      <c r="BD28" s="40">
        <f>'by country'!BD28-'by country'!AT28</f>
        <v>-0.20000000000000018</v>
      </c>
      <c r="BE28" s="91">
        <f>'by country'!BE28-'by country'!AZ28</f>
        <v>-9.9999999999999645E-2</v>
      </c>
      <c r="BF28" s="40">
        <f>'by country'!BF28-'by country'!BA28</f>
        <v>0</v>
      </c>
      <c r="BG28" s="40">
        <f>'by country'!BG28-'by country'!BB28</f>
        <v>-0.10000000000000053</v>
      </c>
      <c r="BH28" s="40">
        <f>'by country'!BH28-'by country'!BC28</f>
        <v>0</v>
      </c>
      <c r="BI28" s="40">
        <f>'by country'!BI28-'by country'!BD28</f>
        <v>-0.10000000000000053</v>
      </c>
      <c r="BJ28" s="93"/>
      <c r="BK28" s="49"/>
      <c r="BL28" s="49"/>
      <c r="BM28" s="49"/>
      <c r="BN28" s="49"/>
      <c r="BO28" s="91"/>
      <c r="BP28" s="40"/>
      <c r="BQ28" s="40"/>
      <c r="BR28" s="40"/>
      <c r="BS28" s="40"/>
      <c r="BT28" s="91"/>
      <c r="BU28" s="40"/>
      <c r="BV28" s="40"/>
      <c r="BW28" s="40"/>
      <c r="BX28" s="40"/>
      <c r="BY28" s="91">
        <f>'by country'!BE28-'by country'!AF28</f>
        <v>-8.0000000000000071E-2</v>
      </c>
      <c r="BZ28" s="40">
        <f>'by country'!BF28-'by country'!AG28</f>
        <v>3.0000000000000249E-2</v>
      </c>
      <c r="CA28" s="40">
        <f>'by country'!BG28-'by country'!AH28</f>
        <v>-0.28000000000000025</v>
      </c>
      <c r="CB28" s="40">
        <f>'by country'!BH28-'by country'!AI28</f>
        <v>-7.0000000000000284E-2</v>
      </c>
      <c r="CC28" s="40">
        <f>'by country'!BI28-'by country'!AJ28</f>
        <v>-0.16000000000000014</v>
      </c>
      <c r="CD28" s="148">
        <f t="shared" si="0"/>
        <v>0</v>
      </c>
      <c r="CE28" s="116">
        <f t="shared" si="1"/>
        <v>0</v>
      </c>
      <c r="CF28" s="115">
        <f t="shared" si="2"/>
        <v>3</v>
      </c>
      <c r="CG28" s="114">
        <f t="shared" si="7"/>
        <v>5</v>
      </c>
      <c r="CH28" s="22">
        <f t="shared" si="8"/>
        <v>7</v>
      </c>
      <c r="CI28" s="117">
        <f t="shared" si="3"/>
        <v>1</v>
      </c>
      <c r="CJ28" s="118">
        <f t="shared" si="4"/>
        <v>4</v>
      </c>
      <c r="CK28" s="119">
        <f t="shared" si="5"/>
        <v>0</v>
      </c>
      <c r="CL28" s="120">
        <f t="shared" si="6"/>
        <v>0</v>
      </c>
    </row>
    <row r="29" spans="1:90" s="37" customFormat="1" x14ac:dyDescent="0.25">
      <c r="A29" s="22" t="s">
        <v>26</v>
      </c>
      <c r="B29" s="40"/>
      <c r="C29" s="40"/>
      <c r="D29" s="40"/>
      <c r="E29" s="40"/>
      <c r="F29" s="40"/>
      <c r="G29" s="91">
        <f>'by country'!G29-'by country'!B29</f>
        <v>0.20000000000000018</v>
      </c>
      <c r="H29" s="40">
        <f>'by country'!H29-'by country'!C29</f>
        <v>0.11999999999999922</v>
      </c>
      <c r="I29" s="40">
        <f>'by country'!I29-'by country'!D29</f>
        <v>-2.9999999999999361E-2</v>
      </c>
      <c r="J29" s="40">
        <f>'by country'!J29-'by country'!E29</f>
        <v>1.9999999999999574E-2</v>
      </c>
      <c r="K29" s="40">
        <f>'by country'!K29-'by country'!F29</f>
        <v>7.0000000000000284E-2</v>
      </c>
      <c r="L29" s="91">
        <f>'by country'!L29-'by country'!G29</f>
        <v>0.17999999999999972</v>
      </c>
      <c r="M29" s="40">
        <f>'by country'!M29-'by country'!H29</f>
        <v>0.20000000000000018</v>
      </c>
      <c r="N29" s="40">
        <f>'by country'!N29-'by country'!I29</f>
        <v>4.0000000000000036E-2</v>
      </c>
      <c r="O29" s="40">
        <f>'by country'!O29-'by country'!J29</f>
        <v>5.0000000000000711E-2</v>
      </c>
      <c r="P29" s="40">
        <f>'by country'!P29-'by country'!K29</f>
        <v>0.12000000000000011</v>
      </c>
      <c r="Q29" s="91">
        <f>'by country'!Q29-'by country'!L29</f>
        <v>-7.0000000000000284E-2</v>
      </c>
      <c r="R29" s="40">
        <f>'by country'!R29-'by country'!M29</f>
        <v>4.9999999999999822E-2</v>
      </c>
      <c r="S29" s="40">
        <f>'by country'!S29-'by country'!N29</f>
        <v>-2.0000000000000462E-2</v>
      </c>
      <c r="T29" s="40">
        <f>'by country'!T29-'by country'!O29</f>
        <v>-3.0000000000000249E-2</v>
      </c>
      <c r="U29" s="40">
        <f>'by country'!U29-'by country'!P29</f>
        <v>-2.0000000000000462E-2</v>
      </c>
      <c r="V29" s="91">
        <f>'by country'!V29-'by country'!Q29</f>
        <v>3.0000000000000249E-2</v>
      </c>
      <c r="W29" s="40">
        <f>'by country'!W29-'by country'!R29</f>
        <v>2.0000000000000462E-2</v>
      </c>
      <c r="X29" s="40">
        <f>'by country'!X29-'by country'!S29</f>
        <v>0</v>
      </c>
      <c r="Y29" s="40">
        <f>'by country'!Y29-'by country'!T29</f>
        <v>1.9999999999999574E-2</v>
      </c>
      <c r="Z29" s="40">
        <f>'by country'!Z29-'by country'!U29</f>
        <v>1.0000000000000675E-2</v>
      </c>
      <c r="AA29" s="91">
        <f>'by country'!AA29-'by country'!V29</f>
        <v>8.0000000000000071E-2</v>
      </c>
      <c r="AB29" s="40">
        <f>'by country'!AB29-'by country'!W29</f>
        <v>4.9999999999999822E-2</v>
      </c>
      <c r="AC29" s="40">
        <f>'by country'!AC29-'by country'!X29</f>
        <v>4.0000000000000036E-2</v>
      </c>
      <c r="AD29" s="40">
        <f>'by country'!AD29-'by country'!Y29</f>
        <v>2.0000000000000462E-2</v>
      </c>
      <c r="AE29" s="40">
        <f>'by country'!AE29-'by country'!Z29</f>
        <v>5.9999999999999609E-2</v>
      </c>
      <c r="AF29" s="91">
        <f>'by country'!AF29-'by country'!AA29</f>
        <v>5.9999999999999609E-2</v>
      </c>
      <c r="AG29" s="40">
        <f>'by country'!AG29-'by country'!AB29</f>
        <v>8.0000000000000071E-2</v>
      </c>
      <c r="AH29" s="40">
        <f>'by country'!AH29-'by country'!AC29</f>
        <v>0</v>
      </c>
      <c r="AI29" s="40">
        <f>'by country'!AI29-'by country'!AD29</f>
        <v>5.9999999999999609E-2</v>
      </c>
      <c r="AJ29" s="40">
        <f>'by country'!AJ29-'by country'!AE29</f>
        <v>4.9999999999999822E-2</v>
      </c>
      <c r="AK29" s="91">
        <f>'by country'!AK29-'by country'!AF29</f>
        <v>0.10000000000000053</v>
      </c>
      <c r="AL29" s="40">
        <f>'by country'!AL29-'by country'!AG29</f>
        <v>0</v>
      </c>
      <c r="AM29" s="40">
        <f>'by country'!AM29-'by country'!AH29</f>
        <v>3.0000000000000249E-2</v>
      </c>
      <c r="AN29" s="40">
        <f>'by country'!AN29-'by country'!AI29</f>
        <v>8.9999999999999858E-2</v>
      </c>
      <c r="AO29" s="40">
        <f>'by country'!AO29-'by country'!AJ29</f>
        <v>4.0000000000000036E-2</v>
      </c>
      <c r="AP29" s="91">
        <f>'by country'!AP29-'by country'!AK29</f>
        <v>0</v>
      </c>
      <c r="AQ29" s="40">
        <f>'by country'!AQ29-'by country'!AL29</f>
        <v>0</v>
      </c>
      <c r="AR29" s="40">
        <f>'by country'!AR29-'by country'!AM29</f>
        <v>0</v>
      </c>
      <c r="AS29" s="40">
        <f>'by country'!AS29-'by country'!AN29</f>
        <v>0</v>
      </c>
      <c r="AT29" s="40">
        <f>'by country'!AT29-'by country'!AO29</f>
        <v>0.10000000000000053</v>
      </c>
      <c r="AU29" s="91">
        <f>'by country'!AU29-'by country'!AP29</f>
        <v>0</v>
      </c>
      <c r="AV29" s="40">
        <f>'by country'!AV29-'by country'!AQ29</f>
        <v>0</v>
      </c>
      <c r="AW29" s="40">
        <f>'by country'!AW29-'by country'!AR29</f>
        <v>0</v>
      </c>
      <c r="AX29" s="40">
        <f>'by country'!AX29-'by country'!AS29</f>
        <v>0.10000000000000053</v>
      </c>
      <c r="AY29" s="40">
        <f>'by country'!AY29-'by country'!AT29</f>
        <v>-0.10000000000000053</v>
      </c>
      <c r="AZ29" s="91">
        <f>'by country'!AZ29-'by country'!AU29</f>
        <v>0</v>
      </c>
      <c r="BA29" s="40">
        <f>'by country'!BA29-'by country'!AV29</f>
        <v>0</v>
      </c>
      <c r="BB29" s="40">
        <f>'by country'!BB29-'by country'!AW29</f>
        <v>-0.10000000000000053</v>
      </c>
      <c r="BC29" s="40">
        <f>'by country'!BC29-'by country'!AX29</f>
        <v>-0.10000000000000053</v>
      </c>
      <c r="BD29" s="40">
        <f>'by country'!BD29-'by country'!AY29</f>
        <v>0</v>
      </c>
      <c r="BE29" s="91">
        <f>'by country'!BE29-'by country'!AZ29</f>
        <v>0</v>
      </c>
      <c r="BF29" s="40">
        <f>'by country'!BF29-'by country'!BA29</f>
        <v>0</v>
      </c>
      <c r="BG29" s="40">
        <f>'by country'!BG29-'by country'!BB29</f>
        <v>0.10000000000000053</v>
      </c>
      <c r="BH29" s="40">
        <f>'by country'!BH29-'by country'!BC29</f>
        <v>0</v>
      </c>
      <c r="BI29" s="40">
        <f>'by country'!BI29-'by country'!BD29</f>
        <v>0</v>
      </c>
      <c r="BJ29" s="91">
        <f>'by country'!BJ29-'by country'!BE29</f>
        <v>-0.10000000000000053</v>
      </c>
      <c r="BK29" s="40">
        <f>'by country'!BK29-'by country'!BF29</f>
        <v>0</v>
      </c>
      <c r="BL29" s="40">
        <f>'by country'!BL29-'by country'!BG29</f>
        <v>-0.10000000000000053</v>
      </c>
      <c r="BM29" s="40">
        <f>'by country'!BM29-'by country'!BH29</f>
        <v>0</v>
      </c>
      <c r="BN29" s="40">
        <f>'by country'!BN29-'by country'!BI29</f>
        <v>0</v>
      </c>
      <c r="BO29" s="91">
        <f>'by country'!BO29-'by country'!BJ29</f>
        <v>0.16999999999999993</v>
      </c>
      <c r="BP29" s="40">
        <f>'by country'!BP29-'by country'!BK29</f>
        <v>7.0000000000000284E-2</v>
      </c>
      <c r="BQ29" s="40">
        <f>'by country'!BQ29-'by country'!BL29</f>
        <v>0.15000000000000036</v>
      </c>
      <c r="BR29" s="40">
        <f>'by country'!BR29-'by country'!BM29</f>
        <v>0.11000000000000032</v>
      </c>
      <c r="BS29" s="40">
        <f>'by country'!BS29-'by country'!BN29</f>
        <v>8.9999999999999858E-2</v>
      </c>
      <c r="BT29" s="91">
        <f>'by country'!BT29-'by country'!BO29</f>
        <v>6.0000000000000497E-2</v>
      </c>
      <c r="BU29" s="40">
        <f>'by country'!BU29-'by country'!BP29</f>
        <v>4.0000000000000036E-2</v>
      </c>
      <c r="BV29" s="40">
        <f>'by country'!BV29-'by country'!BQ29</f>
        <v>-0.19000000000000039</v>
      </c>
      <c r="BW29" s="40">
        <f>'by country'!BW29-'by country'!BR29</f>
        <v>8.0000000000000071E-2</v>
      </c>
      <c r="BX29" s="40">
        <f>'by country'!BX29-'by country'!BS29</f>
        <v>-9.9999999999997868E-3</v>
      </c>
      <c r="BY29" s="91">
        <f>'by country'!BT29-'by country'!B29</f>
        <v>0.71</v>
      </c>
      <c r="BZ29" s="40">
        <f>'by country'!BU29-'by country'!C29</f>
        <v>0.62999999999999989</v>
      </c>
      <c r="CA29" s="40">
        <f>'by country'!BV29-'by country'!D29</f>
        <v>-8.0000000000000071E-2</v>
      </c>
      <c r="CB29" s="40">
        <f>'by country'!BW29-'by country'!E29</f>
        <v>0.41999999999999993</v>
      </c>
      <c r="CC29" s="40">
        <f>'by country'!BX29-'by country'!F29</f>
        <v>0.41000000000000014</v>
      </c>
      <c r="CD29" s="148">
        <f t="shared" si="0"/>
        <v>0</v>
      </c>
      <c r="CE29" s="116">
        <f t="shared" si="1"/>
        <v>0</v>
      </c>
      <c r="CF29" s="115">
        <f t="shared" si="2"/>
        <v>1</v>
      </c>
      <c r="CG29" s="114">
        <f t="shared" si="7"/>
        <v>11</v>
      </c>
      <c r="CH29" s="22">
        <f t="shared" si="8"/>
        <v>20</v>
      </c>
      <c r="CI29" s="117">
        <f t="shared" si="3"/>
        <v>32</v>
      </c>
      <c r="CJ29" s="118">
        <f t="shared" si="4"/>
        <v>7</v>
      </c>
      <c r="CK29" s="119">
        <f t="shared" si="5"/>
        <v>0</v>
      </c>
      <c r="CL29" s="120">
        <f t="shared" si="6"/>
        <v>0</v>
      </c>
    </row>
    <row r="30" spans="1:90" s="37" customFormat="1" hidden="1" x14ac:dyDescent="0.25">
      <c r="A30" s="22" t="s">
        <v>27</v>
      </c>
      <c r="B30" s="40"/>
      <c r="C30" s="40"/>
      <c r="D30" s="40"/>
      <c r="E30" s="40"/>
      <c r="F30" s="40"/>
      <c r="G30" s="91"/>
      <c r="H30" s="40"/>
      <c r="I30" s="40"/>
      <c r="J30" s="40"/>
      <c r="K30" s="40"/>
      <c r="L30" s="91"/>
      <c r="M30" s="40"/>
      <c r="N30" s="40"/>
      <c r="O30" s="40"/>
      <c r="P30" s="40"/>
      <c r="Q30" s="91"/>
      <c r="R30" s="40"/>
      <c r="S30" s="40"/>
      <c r="T30" s="40"/>
      <c r="U30" s="40"/>
      <c r="V30" s="91"/>
      <c r="W30" s="40"/>
      <c r="X30" s="40"/>
      <c r="Y30" s="40"/>
      <c r="Z30" s="40"/>
      <c r="AA30" s="91"/>
      <c r="AB30" s="40"/>
      <c r="AC30" s="40"/>
      <c r="AD30" s="40"/>
      <c r="AE30" s="40"/>
      <c r="AF30" s="91">
        <f>'by country'!AF30-'by country'!AA30</f>
        <v>-4.0000000000000036E-2</v>
      </c>
      <c r="AG30" s="40">
        <f>'by country'!AG30-'by country'!AB30</f>
        <v>-3.0000000000000249E-2</v>
      </c>
      <c r="AH30" s="40">
        <f>'by country'!AH30-'by country'!AC30</f>
        <v>-0.11000000000000032</v>
      </c>
      <c r="AI30" s="40">
        <f>'by country'!AI30-'by country'!AD30</f>
        <v>-0.16000000000000014</v>
      </c>
      <c r="AJ30" s="40">
        <f>'by country'!AJ30-'by country'!AE30</f>
        <v>-8.9999999999999858E-2</v>
      </c>
      <c r="AK30" s="91">
        <f>'by country'!AK30-'by country'!AF30</f>
        <v>-0.12999999999999989</v>
      </c>
      <c r="AL30" s="40">
        <f>'by country'!AL30-'by country'!AG30</f>
        <v>-0.17999999999999972</v>
      </c>
      <c r="AM30" s="40">
        <f>'by country'!AM30-'by country'!AH30</f>
        <v>-1.9999999999999574E-2</v>
      </c>
      <c r="AN30" s="40">
        <f>'by country'!AN30-'by country'!AI30</f>
        <v>-0.12999999999999989</v>
      </c>
      <c r="AO30" s="40">
        <f>'by country'!AO30-'by country'!AJ30</f>
        <v>-0.14999999999999947</v>
      </c>
      <c r="AP30" s="91">
        <f>'by country'!AP30-'by country'!AK30</f>
        <v>0.20000000000000018</v>
      </c>
      <c r="AQ30" s="40">
        <f>'by country'!AQ30-'by country'!AL30</f>
        <v>9.9999999999999645E-2</v>
      </c>
      <c r="AR30" s="40">
        <f>'by country'!AR30-'by country'!AM30</f>
        <v>0</v>
      </c>
      <c r="AS30" s="40">
        <f>'by country'!AS30-'by country'!AN30</f>
        <v>9.9999999999999645E-2</v>
      </c>
      <c r="AT30" s="40">
        <f>'by country'!AT30-'by country'!AO30</f>
        <v>0.19999999999999929</v>
      </c>
      <c r="AU30" s="91">
        <f>'by country'!AU30-'by country'!AP30</f>
        <v>-0.10000000000000053</v>
      </c>
      <c r="AV30" s="40">
        <f>'by country'!AV30-'by country'!AQ30</f>
        <v>0</v>
      </c>
      <c r="AW30" s="40">
        <f>'by country'!AW30-'by country'!AR30</f>
        <v>9.9999999999999645E-2</v>
      </c>
      <c r="AX30" s="40">
        <f>'by country'!AX30-'by country'!AS30</f>
        <v>0</v>
      </c>
      <c r="AY30" s="40">
        <f>'by country'!AY30-'by country'!AT30</f>
        <v>-9.9999999999999645E-2</v>
      </c>
      <c r="AZ30" s="91">
        <f>'by country'!AZ30-'by country'!AU30</f>
        <v>-9.9999999999999645E-2</v>
      </c>
      <c r="BA30" s="40">
        <f>'by country'!BA30-'by country'!AV30</f>
        <v>-9.9999999999999645E-2</v>
      </c>
      <c r="BB30" s="40">
        <f>'by country'!BB30-'by country'!AW30</f>
        <v>-0.20000000000000018</v>
      </c>
      <c r="BC30" s="40">
        <f>'by country'!BC30-'by country'!AX30</f>
        <v>-9.9999999999999645E-2</v>
      </c>
      <c r="BD30" s="40">
        <f>'by country'!BD30-'by country'!AY30</f>
        <v>-9.9999999999999645E-2</v>
      </c>
      <c r="BE30" s="91">
        <f>'by country'!BE30-'by country'!AZ30</f>
        <v>9.9999999999999645E-2</v>
      </c>
      <c r="BF30" s="40">
        <f>'by country'!BF30-'by country'!BA30</f>
        <v>9.9999999999999645E-2</v>
      </c>
      <c r="BG30" s="40">
        <f>'by country'!BG30-'by country'!BB30</f>
        <v>0.10000000000000053</v>
      </c>
      <c r="BH30" s="40">
        <f>'by country'!BH30-'by country'!BC30</f>
        <v>9.9999999999999645E-2</v>
      </c>
      <c r="BI30" s="40">
        <f>'by country'!BI30-'by country'!BD30</f>
        <v>9.9999999999999645E-2</v>
      </c>
      <c r="BJ30" s="91">
        <f>'by country'!BJ30-'by country'!BE30</f>
        <v>0.10000000000000053</v>
      </c>
      <c r="BK30" s="40">
        <f>'by country'!BK30-'by country'!BF30</f>
        <v>0</v>
      </c>
      <c r="BL30" s="40">
        <f>'by country'!BL30-'by country'!BG30</f>
        <v>-0.10000000000000053</v>
      </c>
      <c r="BM30" s="40">
        <f>'by country'!BM30-'by country'!BH30</f>
        <v>0</v>
      </c>
      <c r="BN30" s="40">
        <f>'by country'!BN30-'by country'!BI30</f>
        <v>0</v>
      </c>
      <c r="BO30" s="91">
        <f>'by country'!BO30-'by country'!BJ30</f>
        <v>-0.16000000000000014</v>
      </c>
      <c r="BP30" s="40">
        <f>'by country'!BP30-'by country'!BK30</f>
        <v>-1.9999999999999574E-2</v>
      </c>
      <c r="BQ30" s="40">
        <f>'by country'!BQ30-'by country'!BL30</f>
        <v>9.9999999999997868E-3</v>
      </c>
      <c r="BR30" s="40">
        <f>'by country'!BR30-'by country'!BM30</f>
        <v>4.0000000000000036E-2</v>
      </c>
      <c r="BS30" s="40">
        <f>'by country'!BS30-'by country'!BN30</f>
        <v>-1.9999999999999574E-2</v>
      </c>
      <c r="BT30" s="91">
        <f>'by country'!BT30-'by country'!BO30</f>
        <v>0.12999999999999989</v>
      </c>
      <c r="BU30" s="40">
        <f>'by country'!BU30-'by country'!BP30</f>
        <v>4.0000000000000036E-2</v>
      </c>
      <c r="BV30" s="40">
        <f>'by country'!BV30-'by country'!BQ30</f>
        <v>-1.9999999999999574E-2</v>
      </c>
      <c r="BW30" s="40">
        <f>'by country'!BW30-'by country'!BR30</f>
        <v>7.0000000000000284E-2</v>
      </c>
      <c r="BX30" s="40">
        <f>'by country'!BX30-'by country'!BS30</f>
        <v>4.9999999999999822E-2</v>
      </c>
      <c r="BY30" s="91">
        <f>'by country'!BT30-'by country'!AA30</f>
        <v>0</v>
      </c>
      <c r="BZ30" s="40">
        <f>'by country'!BU30-'by country'!AB30</f>
        <v>-8.9999999999999858E-2</v>
      </c>
      <c r="CA30" s="40">
        <f>'by country'!BV30-'by country'!AC30</f>
        <v>-0.24000000000000021</v>
      </c>
      <c r="CB30" s="40">
        <f>'by country'!BW30-'by country'!AD30</f>
        <v>-8.0000000000000071E-2</v>
      </c>
      <c r="CC30" s="40">
        <f>'by country'!BX30-'by country'!AE30</f>
        <v>-0.10999999999999943</v>
      </c>
      <c r="CD30" s="148">
        <f t="shared" si="0"/>
        <v>0</v>
      </c>
      <c r="CE30" s="116">
        <f t="shared" si="1"/>
        <v>0</v>
      </c>
      <c r="CF30" s="115">
        <f t="shared" si="2"/>
        <v>7</v>
      </c>
      <c r="CG30" s="114">
        <f t="shared" si="7"/>
        <v>14</v>
      </c>
      <c r="CH30" s="22">
        <f t="shared" si="8"/>
        <v>6</v>
      </c>
      <c r="CI30" s="117">
        <f t="shared" si="3"/>
        <v>14</v>
      </c>
      <c r="CJ30" s="118">
        <f t="shared" si="4"/>
        <v>3</v>
      </c>
      <c r="CK30" s="119">
        <f t="shared" si="5"/>
        <v>0</v>
      </c>
      <c r="CL30" s="120">
        <f t="shared" si="6"/>
        <v>0</v>
      </c>
    </row>
    <row r="31" spans="1:90" s="37" customFormat="1" x14ac:dyDescent="0.25">
      <c r="A31" s="22" t="s">
        <v>62</v>
      </c>
      <c r="B31" s="40"/>
      <c r="C31" s="40"/>
      <c r="D31" s="40"/>
      <c r="E31" s="40"/>
      <c r="F31" s="40"/>
      <c r="G31" s="91"/>
      <c r="H31" s="40"/>
      <c r="I31" s="40"/>
      <c r="J31" s="40"/>
      <c r="K31" s="40"/>
      <c r="L31" s="91"/>
      <c r="M31" s="40"/>
      <c r="N31" s="40"/>
      <c r="O31" s="40"/>
      <c r="P31" s="40"/>
      <c r="Q31" s="91"/>
      <c r="R31" s="40"/>
      <c r="S31" s="40"/>
      <c r="T31" s="40"/>
      <c r="U31" s="40"/>
      <c r="V31" s="91"/>
      <c r="W31" s="40"/>
      <c r="X31" s="40"/>
      <c r="Y31" s="40"/>
      <c r="Z31" s="40"/>
      <c r="AA31" s="91"/>
      <c r="AB31" s="40"/>
      <c r="AC31" s="40"/>
      <c r="AD31" s="40"/>
      <c r="AE31" s="40"/>
      <c r="AF31" s="91">
        <f>'by country'!AF31-'by country'!AA31</f>
        <v>4.9999999999999822E-2</v>
      </c>
      <c r="AG31" s="40">
        <f>'by country'!AG31-'by country'!AB31</f>
        <v>9.9999999999999645E-2</v>
      </c>
      <c r="AH31" s="40">
        <f>'by country'!AH31-'by country'!AC31</f>
        <v>2.9999999999999361E-2</v>
      </c>
      <c r="AI31" s="40">
        <f>'by country'!AI31-'by country'!AD31</f>
        <v>2.9999999999999361E-2</v>
      </c>
      <c r="AJ31" s="40">
        <f>'by country'!AJ31-'by country'!AE31</f>
        <v>4.9999999999999822E-2</v>
      </c>
      <c r="AK31" s="91">
        <f>'by country'!AK31-'by country'!AF31</f>
        <v>6.0000000000000497E-2</v>
      </c>
      <c r="AL31" s="40">
        <f>'by country'!AL31-'by country'!AG31</f>
        <v>6.0000000000000497E-2</v>
      </c>
      <c r="AM31" s="40">
        <f>'by country'!AM31-'by country'!AH31</f>
        <v>6.0000000000000497E-2</v>
      </c>
      <c r="AN31" s="40">
        <f>'by country'!AN31-'by country'!AI31</f>
        <v>0.15000000000000036</v>
      </c>
      <c r="AO31" s="40">
        <f>'by country'!AO31-'by country'!AJ31</f>
        <v>9.9999999999999645E-2</v>
      </c>
      <c r="AP31" s="91"/>
      <c r="AQ31" s="40"/>
      <c r="AR31" s="40"/>
      <c r="AS31" s="40"/>
      <c r="AT31" s="40"/>
      <c r="AU31" s="91"/>
      <c r="AV31" s="40"/>
      <c r="AW31" s="40"/>
      <c r="AX31" s="40"/>
      <c r="AY31" s="40"/>
      <c r="AZ31" s="91"/>
      <c r="BA31" s="40"/>
      <c r="BB31" s="40"/>
      <c r="BC31" s="40"/>
      <c r="BD31" s="40"/>
      <c r="BE31" s="91"/>
      <c r="BF31" s="40"/>
      <c r="BG31" s="40"/>
      <c r="BH31" s="40"/>
      <c r="BI31" s="40"/>
      <c r="BJ31" s="93"/>
      <c r="BK31" s="49"/>
      <c r="BL31" s="49"/>
      <c r="BM31" s="49"/>
      <c r="BN31" s="49"/>
      <c r="BO31" s="91"/>
      <c r="BP31" s="40"/>
      <c r="BQ31" s="40"/>
      <c r="BR31" s="40"/>
      <c r="BS31" s="40"/>
      <c r="BT31" s="91"/>
      <c r="BU31" s="40"/>
      <c r="BV31" s="40"/>
      <c r="BW31" s="40"/>
      <c r="BX31" s="40"/>
      <c r="BY31" s="91">
        <f>'by country'!AK31-'by country'!AA31</f>
        <v>0.11000000000000032</v>
      </c>
      <c r="BZ31" s="40">
        <f>'by country'!AL31-'by country'!AB31</f>
        <v>0.16000000000000014</v>
      </c>
      <c r="CA31" s="40">
        <f>'by country'!AM31-'by country'!AC31</f>
        <v>8.9999999999999858E-2</v>
      </c>
      <c r="CB31" s="40">
        <f>'by country'!AN31-'by country'!AD31</f>
        <v>0.17999999999999972</v>
      </c>
      <c r="CC31" s="40">
        <f>'by country'!AO31-'by country'!AE31</f>
        <v>0.14999999999999947</v>
      </c>
      <c r="CD31" s="148">
        <f t="shared" si="0"/>
        <v>0</v>
      </c>
      <c r="CE31" s="116">
        <f t="shared" si="1"/>
        <v>0</v>
      </c>
      <c r="CF31" s="115">
        <f t="shared" si="2"/>
        <v>0</v>
      </c>
      <c r="CG31" s="114">
        <f t="shared" si="7"/>
        <v>0</v>
      </c>
      <c r="CH31" s="22">
        <f t="shared" si="8"/>
        <v>0</v>
      </c>
      <c r="CI31" s="117">
        <f t="shared" si="3"/>
        <v>9</v>
      </c>
      <c r="CJ31" s="118">
        <f t="shared" si="4"/>
        <v>1</v>
      </c>
      <c r="CK31" s="119">
        <f t="shared" si="5"/>
        <v>0</v>
      </c>
      <c r="CL31" s="120">
        <f t="shared" si="6"/>
        <v>0</v>
      </c>
    </row>
    <row r="32" spans="1:90" s="37" customFormat="1" x14ac:dyDescent="0.25">
      <c r="A32" s="22" t="s">
        <v>28</v>
      </c>
      <c r="B32" s="40"/>
      <c r="C32" s="40"/>
      <c r="D32" s="40"/>
      <c r="E32" s="40"/>
      <c r="F32" s="40"/>
      <c r="G32" s="91">
        <f>'by country'!G32-'by country'!B32</f>
        <v>0.25999999999999979</v>
      </c>
      <c r="H32" s="40">
        <f>'by country'!H32-'by country'!C32</f>
        <v>0.16000000000000014</v>
      </c>
      <c r="I32" s="40">
        <f>'by country'!I32-'by country'!D32</f>
        <v>-6.0000000000000497E-2</v>
      </c>
      <c r="J32" s="40">
        <f>'by country'!J32-'by country'!E32</f>
        <v>-0.16000000000000014</v>
      </c>
      <c r="K32" s="40">
        <f>'by country'!K32-'by country'!F32</f>
        <v>4.0000000000000036E-2</v>
      </c>
      <c r="L32" s="91">
        <f>'by country'!L32-'by country'!G32</f>
        <v>0.29999999999999982</v>
      </c>
      <c r="M32" s="40">
        <f>'by country'!M32-'by country'!H32</f>
        <v>0.16000000000000014</v>
      </c>
      <c r="N32" s="40">
        <f>'by country'!N32-'by country'!I32</f>
        <v>8.0000000000000071E-2</v>
      </c>
      <c r="O32" s="40">
        <f>'by country'!O32-'by country'!J32</f>
        <v>0.14000000000000057</v>
      </c>
      <c r="P32" s="40">
        <f>'by country'!P32-'by country'!K32</f>
        <v>0.16999999999999993</v>
      </c>
      <c r="Q32" s="91">
        <f>'by country'!Q32-'by country'!L32</f>
        <v>-8.0000000000000071E-2</v>
      </c>
      <c r="R32" s="40">
        <f>'by country'!R32-'by country'!M32</f>
        <v>-0.11000000000000032</v>
      </c>
      <c r="S32" s="40">
        <f>'by country'!S32-'by country'!N32</f>
        <v>3.0000000000000249E-2</v>
      </c>
      <c r="T32" s="40">
        <f>'by country'!T32-'by country'!O32</f>
        <v>-2.0000000000000462E-2</v>
      </c>
      <c r="U32" s="40">
        <f>'by country'!U32-'by country'!P32</f>
        <v>-4.0000000000000036E-2</v>
      </c>
      <c r="V32" s="91">
        <f>'by country'!V32-'by country'!Q32</f>
        <v>-0.20000000000000018</v>
      </c>
      <c r="W32" s="40">
        <f>'by country'!W32-'by country'!R32</f>
        <v>-0.17999999999999972</v>
      </c>
      <c r="X32" s="40">
        <f>'by country'!X32-'by country'!S32</f>
        <v>-0.24000000000000021</v>
      </c>
      <c r="Y32" s="40">
        <f>'by country'!Y32-'by country'!T32</f>
        <v>-0.13999999999999968</v>
      </c>
      <c r="Z32" s="40">
        <f>'by country'!Z32-'by country'!U32</f>
        <v>-0.16000000000000014</v>
      </c>
      <c r="AA32" s="91">
        <f>'by country'!AA32-'by country'!V32</f>
        <v>-0.17999999999999972</v>
      </c>
      <c r="AB32" s="40">
        <f>'by country'!AB32-'by country'!W32</f>
        <v>-0.1800000000000006</v>
      </c>
      <c r="AC32" s="40">
        <f>'by country'!AC32-'by country'!X32</f>
        <v>-4.9999999999999822E-2</v>
      </c>
      <c r="AD32" s="40">
        <f>'by country'!AD32-'by country'!Y32</f>
        <v>-0.12999999999999989</v>
      </c>
      <c r="AE32" s="40">
        <f>'by country'!AE32-'by country'!Z32</f>
        <v>-0.16000000000000014</v>
      </c>
      <c r="AF32" s="91">
        <f>'by country'!AF32-'by country'!AA32</f>
        <v>-7.0000000000000284E-2</v>
      </c>
      <c r="AG32" s="40">
        <f>'by country'!AG32-'by country'!AB32</f>
        <v>-2.9999999999999361E-2</v>
      </c>
      <c r="AH32" s="40">
        <f>'by country'!AH32-'by country'!AC32</f>
        <v>0</v>
      </c>
      <c r="AI32" s="40">
        <f>'by country'!AI32-'by country'!AD32</f>
        <v>-0.12000000000000011</v>
      </c>
      <c r="AJ32" s="40">
        <f>'by country'!AJ32-'by country'!AE32</f>
        <v>-4.9999999999999822E-2</v>
      </c>
      <c r="AK32" s="91">
        <f>'by country'!AK32-'by country'!AF32</f>
        <v>0.41000000000000014</v>
      </c>
      <c r="AL32" s="40">
        <f>'by country'!AL32-'by country'!AG32</f>
        <v>0.39999999999999947</v>
      </c>
      <c r="AM32" s="40">
        <f>'by country'!AM32-'by country'!AH32</f>
        <v>0.28000000000000025</v>
      </c>
      <c r="AN32" s="40">
        <f>'by country'!AN32-'by country'!AI32</f>
        <v>0.41000000000000014</v>
      </c>
      <c r="AO32" s="40">
        <f>'by country'!AO32-'by country'!AJ32</f>
        <v>0.37999999999999989</v>
      </c>
      <c r="AP32" s="91">
        <f>'by country'!AP32-'by country'!AK32</f>
        <v>0</v>
      </c>
      <c r="AQ32" s="40">
        <f>'by country'!AQ32-'by country'!AL32</f>
        <v>0</v>
      </c>
      <c r="AR32" s="40">
        <f>'by country'!AR32-'by country'!AM32</f>
        <v>0</v>
      </c>
      <c r="AS32" s="40">
        <f>'by country'!AS32-'by country'!AN32</f>
        <v>9.9999999999999645E-2</v>
      </c>
      <c r="AT32" s="40">
        <f>'by country'!AT32-'by country'!AO32</f>
        <v>0</v>
      </c>
      <c r="AU32" s="91">
        <f>'by country'!AU32-'by country'!AP32</f>
        <v>-9.9999999999999645E-2</v>
      </c>
      <c r="AV32" s="40">
        <f>'by country'!AV32-'by country'!AQ32</f>
        <v>-9.9999999999999645E-2</v>
      </c>
      <c r="AW32" s="40">
        <f>'by country'!AW32-'by country'!AR32</f>
        <v>9.9999999999999645E-2</v>
      </c>
      <c r="AX32" s="40">
        <f>'by country'!AX32-'by country'!AS32</f>
        <v>0</v>
      </c>
      <c r="AY32" s="40">
        <f>'by country'!AY32-'by country'!AT32</f>
        <v>0</v>
      </c>
      <c r="AZ32" s="91">
        <f>'by country'!AZ32-'by country'!AU32</f>
        <v>0</v>
      </c>
      <c r="BA32" s="40">
        <f>'by country'!BA32-'by country'!AV32</f>
        <v>9.9999999999999645E-2</v>
      </c>
      <c r="BB32" s="40">
        <f>'by country'!BB32-'by country'!AW32</f>
        <v>-9.9999999999999645E-2</v>
      </c>
      <c r="BC32" s="40">
        <f>'by country'!BC32-'by country'!AX32</f>
        <v>9.9999999999999645E-2</v>
      </c>
      <c r="BD32" s="40">
        <f>'by country'!BD32-'by country'!AY32</f>
        <v>0</v>
      </c>
      <c r="BE32" s="91">
        <f>'by country'!BE32-'by country'!AZ32</f>
        <v>-0.10000000000000053</v>
      </c>
      <c r="BF32" s="40">
        <f>'by country'!BF32-'by country'!BA32</f>
        <v>-9.9999999999999645E-2</v>
      </c>
      <c r="BG32" s="40">
        <f>'by country'!BG32-'by country'!BB32</f>
        <v>0</v>
      </c>
      <c r="BH32" s="40">
        <f>'by country'!BH32-'by country'!BC32</f>
        <v>-9.9999999999999645E-2</v>
      </c>
      <c r="BI32" s="40">
        <f>'by country'!BI32-'by country'!BD32</f>
        <v>-9.9999999999999645E-2</v>
      </c>
      <c r="BJ32" s="91">
        <f>'by country'!BJ32-'by country'!BE32</f>
        <v>0.10000000000000053</v>
      </c>
      <c r="BK32" s="40">
        <f>'by country'!BK32-'by country'!BF32</f>
        <v>0</v>
      </c>
      <c r="BL32" s="40">
        <f>'by country'!BL32-'by country'!BG32</f>
        <v>0</v>
      </c>
      <c r="BM32" s="40">
        <f>'by country'!BM32-'by country'!BH32</f>
        <v>0</v>
      </c>
      <c r="BN32" s="40">
        <f>'by country'!BN32-'by country'!BI32</f>
        <v>9.9999999999999645E-2</v>
      </c>
      <c r="BO32" s="91">
        <f>'by country'!BO32-'by country'!BJ32</f>
        <v>6.9999999999999396E-2</v>
      </c>
      <c r="BP32" s="40">
        <f>'by country'!BP32-'by country'!BK32</f>
        <v>4.9999999999999822E-2</v>
      </c>
      <c r="BQ32" s="40">
        <f>'by country'!BQ32-'by country'!BL32</f>
        <v>-0.14000000000000057</v>
      </c>
      <c r="BR32" s="40">
        <f>'by country'!BR32-'by country'!BM32</f>
        <v>-0.19000000000000039</v>
      </c>
      <c r="BS32" s="40">
        <f>'by country'!BS32-'by country'!BN32</f>
        <v>-8.9999999999999858E-2</v>
      </c>
      <c r="BT32" s="91">
        <f>'by country'!BT32-'by country'!BO32</f>
        <v>-3.9999999999999147E-2</v>
      </c>
      <c r="BU32" s="40">
        <f>'by country'!BU32-'by country'!BP32</f>
        <v>1.9999999999999574E-2</v>
      </c>
      <c r="BV32" s="40">
        <f>'by country'!BV32-'by country'!BQ32</f>
        <v>-7.9999999999999183E-2</v>
      </c>
      <c r="BW32" s="40">
        <f>'by country'!BW32-'by country'!BR32</f>
        <v>-2.9999999999999361E-2</v>
      </c>
      <c r="BX32" s="40">
        <f>'by country'!BX32-'by country'!BS32</f>
        <v>-3.0000000000000249E-2</v>
      </c>
      <c r="BY32" s="91">
        <f>'by country'!BT32-'by country'!B32</f>
        <v>0.37000000000000011</v>
      </c>
      <c r="BZ32" s="40">
        <f>'by country'!BU32-'by country'!C32</f>
        <v>0.1899999999999995</v>
      </c>
      <c r="CA32" s="40">
        <f>'by country'!BV32-'by country'!D32</f>
        <v>-0.17999999999999972</v>
      </c>
      <c r="CB32" s="40">
        <f>'by country'!BW32-'by country'!E32</f>
        <v>-0.13999999999999968</v>
      </c>
      <c r="CC32" s="40">
        <f>'by country'!BX32-'by country'!F32</f>
        <v>5.9999999999999609E-2</v>
      </c>
      <c r="CD32" s="148">
        <f t="shared" si="0"/>
        <v>0</v>
      </c>
      <c r="CE32" s="116">
        <f t="shared" si="1"/>
        <v>0</v>
      </c>
      <c r="CF32" s="115">
        <f t="shared" si="2"/>
        <v>13</v>
      </c>
      <c r="CG32" s="114">
        <f t="shared" si="7"/>
        <v>20</v>
      </c>
      <c r="CH32" s="22">
        <f t="shared" si="8"/>
        <v>13</v>
      </c>
      <c r="CI32" s="117">
        <f t="shared" si="3"/>
        <v>12</v>
      </c>
      <c r="CJ32" s="118">
        <f t="shared" si="4"/>
        <v>4</v>
      </c>
      <c r="CK32" s="119">
        <f t="shared" si="5"/>
        <v>7</v>
      </c>
      <c r="CL32" s="120">
        <f t="shared" si="6"/>
        <v>0</v>
      </c>
    </row>
    <row r="33" spans="1:90" s="37" customFormat="1" hidden="1" x14ac:dyDescent="0.25">
      <c r="A33" s="22" t="s">
        <v>29</v>
      </c>
      <c r="B33" s="40"/>
      <c r="C33" s="40"/>
      <c r="D33" s="40"/>
      <c r="E33" s="40"/>
      <c r="F33" s="40"/>
      <c r="G33" s="91">
        <f>'by country'!G33-'by country'!B33</f>
        <v>7.0000000000000284E-2</v>
      </c>
      <c r="H33" s="40">
        <f>'by country'!H33-'by country'!C33</f>
        <v>0.12000000000000011</v>
      </c>
      <c r="I33" s="40">
        <f>'by country'!I33-'by country'!D33</f>
        <v>-4.0000000000000036E-2</v>
      </c>
      <c r="J33" s="40">
        <f>'by country'!J33-'by country'!E33</f>
        <v>8.0000000000000071E-2</v>
      </c>
      <c r="K33" s="40">
        <f>'by country'!K33-'by country'!F33</f>
        <v>4.9999999999999822E-2</v>
      </c>
      <c r="L33" s="91">
        <f>'by country'!L33-'by country'!G33</f>
        <v>-0.46000000000000085</v>
      </c>
      <c r="M33" s="40">
        <f>'by country'!M33-'by country'!H33</f>
        <v>-0.30999999999999961</v>
      </c>
      <c r="N33" s="40">
        <f>'by country'!N33-'by country'!I33</f>
        <v>-0.91000000000000014</v>
      </c>
      <c r="O33" s="40">
        <f>'by country'!O33-'by country'!J33</f>
        <v>-0.60000000000000053</v>
      </c>
      <c r="P33" s="40">
        <f>'by country'!P33-'by country'!K33</f>
        <v>-0.57000000000000028</v>
      </c>
      <c r="Q33" s="91">
        <f>'by country'!Q33-'by country'!L33</f>
        <v>-0.36999999999999922</v>
      </c>
      <c r="R33" s="40">
        <f>'by country'!R33-'by country'!M33</f>
        <v>-0.28000000000000025</v>
      </c>
      <c r="S33" s="40">
        <f>'by country'!S33-'by country'!N33</f>
        <v>-8.0000000000000071E-2</v>
      </c>
      <c r="T33" s="40">
        <f>'by country'!T33-'by country'!O33</f>
        <v>-0.12000000000000011</v>
      </c>
      <c r="U33" s="40">
        <f>'by country'!U33-'by country'!P33</f>
        <v>-0.20999999999999996</v>
      </c>
      <c r="V33" s="91"/>
      <c r="W33" s="40"/>
      <c r="X33" s="40"/>
      <c r="Y33" s="40"/>
      <c r="Z33" s="40"/>
      <c r="AA33" s="91">
        <f>'by country'!AA33-'by country'!Q33</f>
        <v>0.41999999999999993</v>
      </c>
      <c r="AB33" s="40">
        <f>'by country'!AB33-'by country'!R33</f>
        <v>0.24000000000000021</v>
      </c>
      <c r="AC33" s="40">
        <f>'by country'!AC33-'by country'!S33</f>
        <v>-8.0000000000000071E-2</v>
      </c>
      <c r="AD33" s="40">
        <f>'by country'!AD33-'by country'!T33</f>
        <v>0.12999999999999989</v>
      </c>
      <c r="AE33" s="40">
        <f>'by country'!AE33-'by country'!U33</f>
        <v>0.1800000000000006</v>
      </c>
      <c r="AF33" s="91">
        <f>'by country'!AF33-'by country'!AA33</f>
        <v>4.0000000000000036E-2</v>
      </c>
      <c r="AG33" s="40">
        <f>'by country'!AG33-'by country'!AB33</f>
        <v>-9.9999999999997868E-3</v>
      </c>
      <c r="AH33" s="40">
        <f>'by country'!AH33-'by country'!AC33</f>
        <v>7.0000000000000284E-2</v>
      </c>
      <c r="AI33" s="40">
        <f>'by country'!AI33-'by country'!AD33</f>
        <v>0</v>
      </c>
      <c r="AJ33" s="40">
        <f>'by country'!AJ33-'by country'!AE33</f>
        <v>1.9999999999999574E-2</v>
      </c>
      <c r="AK33" s="91">
        <f>'by country'!AK33-'by country'!AF33</f>
        <v>8.9999999999999858E-2</v>
      </c>
      <c r="AL33" s="40">
        <f>'by country'!AL33-'by country'!AG33</f>
        <v>2.9999999999999361E-2</v>
      </c>
      <c r="AM33" s="40">
        <f>'by country'!AM33-'by country'!AH33</f>
        <v>8.9999999999999858E-2</v>
      </c>
      <c r="AN33" s="40">
        <f>'by country'!AN33-'by country'!AI33</f>
        <v>4.0000000000000036E-2</v>
      </c>
      <c r="AO33" s="40">
        <f>'by country'!AO33-'by country'!AJ33</f>
        <v>8.0000000000000071E-2</v>
      </c>
      <c r="AP33" s="91">
        <f>'by country'!AP33-'by country'!AK33</f>
        <v>-0.10000000000000053</v>
      </c>
      <c r="AQ33" s="40">
        <f>'by country'!AQ33-'by country'!AL33</f>
        <v>-9.9999999999999645E-2</v>
      </c>
      <c r="AR33" s="40">
        <f>'by country'!AR33-'by country'!AM33</f>
        <v>-9.9999999999999645E-2</v>
      </c>
      <c r="AS33" s="40">
        <f>'by country'!AS33-'by country'!AN33</f>
        <v>-9.9999999999999645E-2</v>
      </c>
      <c r="AT33" s="40">
        <f>'by country'!AT33-'by country'!AO33</f>
        <v>-9.9999999999999645E-2</v>
      </c>
      <c r="AU33" s="91">
        <f>'by country'!AU33-'by country'!AP33</f>
        <v>0</v>
      </c>
      <c r="AV33" s="40">
        <f>'by country'!AV33-'by country'!AQ33</f>
        <v>9.9999999999999645E-2</v>
      </c>
      <c r="AW33" s="40">
        <f>'by country'!AW33-'by country'!AR33</f>
        <v>0</v>
      </c>
      <c r="AX33" s="40">
        <f>'by country'!AX33-'by country'!AS33</f>
        <v>0</v>
      </c>
      <c r="AY33" s="40">
        <f>'by country'!AY33-'by country'!AT33</f>
        <v>0</v>
      </c>
      <c r="AZ33" s="91">
        <f>'by country'!AZ33-'by country'!AU33</f>
        <v>0.20000000000000018</v>
      </c>
      <c r="BA33" s="40">
        <f>'by country'!BA33-'by country'!AV33</f>
        <v>-9.9999999999999645E-2</v>
      </c>
      <c r="BB33" s="40">
        <f>'by country'!BB33-'by country'!AW33</f>
        <v>0</v>
      </c>
      <c r="BC33" s="40">
        <f>'by country'!BC33-'by country'!AX33</f>
        <v>-0.20000000000000018</v>
      </c>
      <c r="BD33" s="40">
        <f>'by country'!BD33-'by country'!AY33</f>
        <v>0</v>
      </c>
      <c r="BE33" s="91">
        <f>'by country'!BE33-'by country'!AZ33</f>
        <v>0.10000000000000053</v>
      </c>
      <c r="BF33" s="40">
        <f>'by country'!BF33-'by country'!BA33</f>
        <v>9.9999999999999645E-2</v>
      </c>
      <c r="BG33" s="40">
        <f>'by country'!BG33-'by country'!BB33</f>
        <v>-0.10000000000000053</v>
      </c>
      <c r="BH33" s="40">
        <f>'by country'!BH33-'by country'!BC33</f>
        <v>-9.9999999999999645E-2</v>
      </c>
      <c r="BI33" s="40">
        <f>'by country'!BI33-'by country'!BD33</f>
        <v>0</v>
      </c>
      <c r="BJ33" s="91">
        <f>'by country'!BJ33-'by country'!BE33</f>
        <v>9.9999999999999645E-2</v>
      </c>
      <c r="BK33" s="40">
        <f>'by country'!BK33-'by country'!BF33</f>
        <v>0.10000000000000053</v>
      </c>
      <c r="BL33" s="40">
        <f>'by country'!BL33-'by country'!BG33</f>
        <v>0</v>
      </c>
      <c r="BM33" s="40">
        <f>'by country'!BM33-'by country'!BH33</f>
        <v>9.9999999999999645E-2</v>
      </c>
      <c r="BN33" s="40">
        <f>'by country'!BN33-'by country'!BI33</f>
        <v>9.9999999999999645E-2</v>
      </c>
      <c r="BO33" s="91">
        <f>'by country'!BO33-'by country'!BJ33</f>
        <v>0.32000000000000028</v>
      </c>
      <c r="BP33" s="40">
        <f>'by country'!BP33-'by country'!BK33</f>
        <v>0.25999999999999979</v>
      </c>
      <c r="BQ33" s="40">
        <f>'by country'!BQ33-'by country'!BL33</f>
        <v>0.41000000000000014</v>
      </c>
      <c r="BR33" s="40">
        <f>'by country'!BR33-'by country'!BM33</f>
        <v>0.3100000000000005</v>
      </c>
      <c r="BS33" s="40">
        <f>'by country'!BS33-'by country'!BN33</f>
        <v>0.29000000000000004</v>
      </c>
      <c r="BT33" s="91">
        <f>'by country'!BT33-'by country'!BO33</f>
        <v>0.10999999999999943</v>
      </c>
      <c r="BU33" s="40">
        <f>'by country'!BU33-'by country'!BP33</f>
        <v>0.11000000000000032</v>
      </c>
      <c r="BV33" s="40">
        <f>'by country'!BV33-'by country'!BQ33</f>
        <v>-0.34999999999999964</v>
      </c>
      <c r="BW33" s="40">
        <f>'by country'!BW33-'by country'!BR33</f>
        <v>5.9999999999999609E-2</v>
      </c>
      <c r="BX33" s="40">
        <f>'by country'!BX33-'by country'!BS33</f>
        <v>-2.0000000000000462E-2</v>
      </c>
      <c r="BY33" s="91">
        <f>'by country'!BT33-'by country'!B33</f>
        <v>0.51999999999999957</v>
      </c>
      <c r="BZ33" s="40">
        <f>'by country'!BU33-'by country'!C33</f>
        <v>0.26000000000000068</v>
      </c>
      <c r="CA33" s="40">
        <f>'by country'!BV33-'by country'!D33</f>
        <v>-1.0899999999999999</v>
      </c>
      <c r="CB33" s="40">
        <f>'by country'!BW33-'by country'!E33</f>
        <v>-0.40000000000000036</v>
      </c>
      <c r="CC33" s="40">
        <f>'by country'!BX33-'by country'!F33</f>
        <v>-0.1800000000000006</v>
      </c>
      <c r="CD33" s="148">
        <f t="shared" si="0"/>
        <v>3</v>
      </c>
      <c r="CE33" s="116">
        <f t="shared" si="1"/>
        <v>5</v>
      </c>
      <c r="CF33" s="115">
        <f t="shared" si="2"/>
        <v>3</v>
      </c>
      <c r="CG33" s="114">
        <f t="shared" si="7"/>
        <v>13</v>
      </c>
      <c r="CH33" s="22">
        <f t="shared" si="8"/>
        <v>9</v>
      </c>
      <c r="CI33" s="117">
        <f t="shared" si="3"/>
        <v>21</v>
      </c>
      <c r="CJ33" s="118">
        <f t="shared" si="4"/>
        <v>5</v>
      </c>
      <c r="CK33" s="119">
        <f t="shared" si="5"/>
        <v>6</v>
      </c>
      <c r="CL33" s="120">
        <f t="shared" si="6"/>
        <v>0</v>
      </c>
    </row>
    <row r="34" spans="1:90" s="37" customFormat="1" x14ac:dyDescent="0.25">
      <c r="A34" s="22" t="s">
        <v>30</v>
      </c>
      <c r="B34" s="40"/>
      <c r="C34" s="40"/>
      <c r="D34" s="40"/>
      <c r="E34" s="40"/>
      <c r="F34" s="40"/>
      <c r="G34" s="91"/>
      <c r="H34" s="40"/>
      <c r="I34" s="40"/>
      <c r="J34" s="40"/>
      <c r="K34" s="40"/>
      <c r="L34" s="91"/>
      <c r="M34" s="40"/>
      <c r="N34" s="40"/>
      <c r="O34" s="40"/>
      <c r="P34" s="40"/>
      <c r="Q34" s="91"/>
      <c r="R34" s="40"/>
      <c r="S34" s="40"/>
      <c r="T34" s="40"/>
      <c r="U34" s="40"/>
      <c r="V34" s="91"/>
      <c r="W34" s="40"/>
      <c r="X34" s="40"/>
      <c r="Y34" s="40"/>
      <c r="Z34" s="40"/>
      <c r="AA34" s="91"/>
      <c r="AB34" s="40"/>
      <c r="AC34" s="40"/>
      <c r="AD34" s="40"/>
      <c r="AE34" s="40"/>
      <c r="AF34" s="91">
        <f>'by country'!AF34-'by country'!AA34</f>
        <v>2.9999999999999361E-2</v>
      </c>
      <c r="AG34" s="40">
        <f>'by country'!AG34-'by country'!AB34</f>
        <v>-4.9999999999999822E-2</v>
      </c>
      <c r="AH34" s="40">
        <f>'by country'!AH34-'by country'!AC34</f>
        <v>4.0000000000000036E-2</v>
      </c>
      <c r="AI34" s="40">
        <f>'by country'!AI34-'by country'!AD34</f>
        <v>0</v>
      </c>
      <c r="AJ34" s="40">
        <f>'by country'!AJ34-'by country'!AE34</f>
        <v>0</v>
      </c>
      <c r="AK34" s="91">
        <f>'by country'!AK34-'by country'!AF34</f>
        <v>-4.0000000000000036E-2</v>
      </c>
      <c r="AL34" s="40">
        <f>'by country'!AL34-'by country'!AG34</f>
        <v>1.9999999999999574E-2</v>
      </c>
      <c r="AM34" s="40">
        <f>'by country'!AM34-'by country'!AH34</f>
        <v>-8.9999999999999858E-2</v>
      </c>
      <c r="AN34" s="40">
        <f>'by country'!AN34-'by country'!AI34</f>
        <v>-5.0000000000000711E-2</v>
      </c>
      <c r="AO34" s="40">
        <f>'by country'!AO34-'by country'!AJ34</f>
        <v>-4.9999999999999822E-2</v>
      </c>
      <c r="AP34" s="91">
        <f>'by country'!AP34-'by country'!AK34</f>
        <v>0.20000000000000018</v>
      </c>
      <c r="AQ34" s="40">
        <f>'by country'!AQ34-'by country'!AL34</f>
        <v>9.9999999999999645E-2</v>
      </c>
      <c r="AR34" s="40">
        <f>'by country'!AR34-'by country'!AM34</f>
        <v>9.9999999999999645E-2</v>
      </c>
      <c r="AS34" s="40">
        <f>'by country'!AS34-'by country'!AN34</f>
        <v>0.10000000000000053</v>
      </c>
      <c r="AT34" s="40">
        <f>'by country'!AT34-'by country'!AO34</f>
        <v>0.20000000000000018</v>
      </c>
      <c r="AU34" s="91">
        <f>'by country'!AU34-'by country'!AP34</f>
        <v>0</v>
      </c>
      <c r="AV34" s="40">
        <f>'by country'!AV34-'by country'!AQ34</f>
        <v>0</v>
      </c>
      <c r="AW34" s="40">
        <f>'by country'!AW34-'by country'!AR34</f>
        <v>9.9999999999999645E-2</v>
      </c>
      <c r="AX34" s="40">
        <f>'by country'!AX34-'by country'!AS34</f>
        <v>9.9999999999999645E-2</v>
      </c>
      <c r="AY34" s="40">
        <f>'by country'!AY34-'by country'!AT34</f>
        <v>0</v>
      </c>
      <c r="AZ34" s="91">
        <f>'by country'!AZ34-'by country'!AU34</f>
        <v>-9.9999999999999645E-2</v>
      </c>
      <c r="BA34" s="40">
        <f>'by country'!BA34-'by country'!AV34</f>
        <v>-9.9999999999999645E-2</v>
      </c>
      <c r="BB34" s="40">
        <f>'by country'!BB34-'by country'!AW34</f>
        <v>0</v>
      </c>
      <c r="BC34" s="40">
        <f>'by country'!BC34-'by country'!AX34</f>
        <v>0</v>
      </c>
      <c r="BD34" s="40">
        <f>'by country'!BD34-'by country'!AY34</f>
        <v>0</v>
      </c>
      <c r="BE34" s="91">
        <f>'by country'!BE34-'by country'!AZ34</f>
        <v>-0.10000000000000053</v>
      </c>
      <c r="BF34" s="40">
        <f>'by country'!BF34-'by country'!BA34</f>
        <v>0</v>
      </c>
      <c r="BG34" s="40">
        <f>'by country'!BG34-'by country'!BB34</f>
        <v>-9.9999999999999645E-2</v>
      </c>
      <c r="BH34" s="40">
        <f>'by country'!BH34-'by country'!BC34</f>
        <v>-9.9999999999999645E-2</v>
      </c>
      <c r="BI34" s="40">
        <f>'by country'!BI34-'by country'!BD34</f>
        <v>-0.20000000000000018</v>
      </c>
      <c r="BJ34" s="91">
        <f>'by country'!BJ34-'by country'!BE34</f>
        <v>0</v>
      </c>
      <c r="BK34" s="40">
        <f>'by country'!BK34-'by country'!BF34</f>
        <v>0</v>
      </c>
      <c r="BL34" s="40">
        <f>'by country'!BL34-'by country'!BG34</f>
        <v>0</v>
      </c>
      <c r="BM34" s="40">
        <f>'by country'!BM34-'by country'!BH34</f>
        <v>0</v>
      </c>
      <c r="BN34" s="40">
        <f>'by country'!BN34-'by country'!BI34</f>
        <v>0</v>
      </c>
      <c r="BO34" s="91">
        <f>'by country'!BO34-'by country'!BJ34</f>
        <v>1.0000000000000675E-2</v>
      </c>
      <c r="BP34" s="40">
        <f>'by country'!BP34-'by country'!BK34</f>
        <v>-1.9999999999999574E-2</v>
      </c>
      <c r="BQ34" s="40">
        <f>'by country'!BQ34-'by country'!BL34</f>
        <v>-9.9999999999999645E-2</v>
      </c>
      <c r="BR34" s="40">
        <f>'by country'!BR34-'by country'!BM34</f>
        <v>-8.0000000000000071E-2</v>
      </c>
      <c r="BS34" s="40">
        <f>'by country'!BS34-'by country'!BN34</f>
        <v>1.9999999999999574E-2</v>
      </c>
      <c r="BT34" s="91">
        <f>'by country'!BT34-'by country'!BO34</f>
        <v>2.9999999999999361E-2</v>
      </c>
      <c r="BU34" s="40">
        <f>'by country'!BU34-'by country'!BP34</f>
        <v>-5.0000000000000711E-2</v>
      </c>
      <c r="BV34" s="40">
        <f>'by country'!BV34-'by country'!BQ34</f>
        <v>9.9999999999999645E-2</v>
      </c>
      <c r="BW34" s="40">
        <f>'by country'!BW34-'by country'!BR34</f>
        <v>-7.0000000000000284E-2</v>
      </c>
      <c r="BX34" s="40">
        <f>'by country'!BX34-'by country'!BS34</f>
        <v>0</v>
      </c>
      <c r="BY34" s="91">
        <f>'by country'!BT34-'by country'!AA34</f>
        <v>2.9999999999999361E-2</v>
      </c>
      <c r="BZ34" s="40">
        <f>'by country'!BU34-'by country'!AB34</f>
        <v>-0.10000000000000053</v>
      </c>
      <c r="CA34" s="40">
        <f>'by country'!BV34-'by country'!AC34</f>
        <v>4.9999999999999822E-2</v>
      </c>
      <c r="CB34" s="40">
        <f>'by country'!BW34-'by country'!AD34</f>
        <v>-0.10000000000000053</v>
      </c>
      <c r="CC34" s="40">
        <f>'by country'!BX34-'by country'!AE34</f>
        <v>-3.0000000000000249E-2</v>
      </c>
      <c r="CD34" s="148">
        <f t="shared" si="0"/>
        <v>0</v>
      </c>
      <c r="CE34" s="116">
        <f t="shared" si="1"/>
        <v>0</v>
      </c>
      <c r="CF34" s="115">
        <f t="shared" si="2"/>
        <v>1</v>
      </c>
      <c r="CG34" s="114">
        <f t="shared" si="7"/>
        <v>15</v>
      </c>
      <c r="CH34" s="22">
        <f t="shared" si="8"/>
        <v>15</v>
      </c>
      <c r="CI34" s="117">
        <f t="shared" si="3"/>
        <v>12</v>
      </c>
      <c r="CJ34" s="118">
        <f t="shared" si="4"/>
        <v>2</v>
      </c>
      <c r="CK34" s="119">
        <f t="shared" si="5"/>
        <v>0</v>
      </c>
      <c r="CL34" s="120">
        <f t="shared" si="6"/>
        <v>0</v>
      </c>
    </row>
    <row r="35" spans="1:90" s="37" customFormat="1" x14ac:dyDescent="0.25">
      <c r="A35" s="22" t="s">
        <v>31</v>
      </c>
      <c r="B35" s="40"/>
      <c r="C35" s="40"/>
      <c r="D35" s="40"/>
      <c r="E35" s="40"/>
      <c r="F35" s="40"/>
      <c r="G35" s="91">
        <f>'by country'!G35-'by country'!B35</f>
        <v>-0.12999999999999989</v>
      </c>
      <c r="H35" s="40">
        <f>'by country'!H35-'by country'!C35</f>
        <v>-2.0000000000000462E-2</v>
      </c>
      <c r="I35" s="40">
        <f>'by country'!I35-'by country'!D35</f>
        <v>-0.24000000000000021</v>
      </c>
      <c r="J35" s="40">
        <f>'by country'!J35-'by country'!E35</f>
        <v>-0.16000000000000014</v>
      </c>
      <c r="K35" s="40">
        <f>'by country'!K35-'by country'!F35</f>
        <v>-0.12999999999999989</v>
      </c>
      <c r="L35" s="91">
        <f>'by country'!L35-'by country'!G35</f>
        <v>-6.9999999999999396E-2</v>
      </c>
      <c r="M35" s="40">
        <f>'by country'!M35-'by country'!H35</f>
        <v>0</v>
      </c>
      <c r="N35" s="40">
        <f>'by country'!N35-'by country'!I35</f>
        <v>-0.1899999999999995</v>
      </c>
      <c r="O35" s="40">
        <f>'by country'!O35-'by country'!J35</f>
        <v>4.0000000000000036E-2</v>
      </c>
      <c r="P35" s="40">
        <f>'by country'!P35-'by country'!K35</f>
        <v>-6.0000000000000497E-2</v>
      </c>
      <c r="Q35" s="91">
        <f>'by country'!Q35-'by country'!L35</f>
        <v>-0.15000000000000036</v>
      </c>
      <c r="R35" s="40">
        <f>'by country'!R35-'by country'!M35</f>
        <v>-0.12999999999999989</v>
      </c>
      <c r="S35" s="40">
        <f>'by country'!S35-'by country'!N35</f>
        <v>-0.16999999999999993</v>
      </c>
      <c r="T35" s="40">
        <f>'by country'!T35-'by country'!O35</f>
        <v>-0.19999999999999929</v>
      </c>
      <c r="U35" s="40">
        <f>'by country'!U35-'by country'!P35</f>
        <v>-0.16999999999999993</v>
      </c>
      <c r="V35" s="91">
        <f>'by country'!V35-'by country'!Q35</f>
        <v>-9.9999999999999645E-2</v>
      </c>
      <c r="W35" s="40">
        <f>'by country'!W35-'by country'!R35</f>
        <v>-0.12999999999999989</v>
      </c>
      <c r="X35" s="40">
        <f>'by country'!X35-'by country'!S35</f>
        <v>-0.11000000000000032</v>
      </c>
      <c r="Y35" s="40">
        <f>'by country'!Y35-'by country'!T35</f>
        <v>-0.14000000000000057</v>
      </c>
      <c r="Z35" s="40">
        <f>'by country'!Z35-'by country'!U35</f>
        <v>-7.0000000000000284E-2</v>
      </c>
      <c r="AA35" s="91">
        <f>'by country'!AA35-'by country'!V35</f>
        <v>0</v>
      </c>
      <c r="AB35" s="40">
        <f>'by country'!AB35-'by country'!W35</f>
        <v>-4.0000000000000036E-2</v>
      </c>
      <c r="AC35" s="40">
        <f>'by country'!AC35-'by country'!X35</f>
        <v>7.0000000000000284E-2</v>
      </c>
      <c r="AD35" s="40">
        <f>'by country'!AD35-'by country'!Y35</f>
        <v>7.0000000000000284E-2</v>
      </c>
      <c r="AE35" s="40">
        <f>'by country'!AE35-'by country'!Z35</f>
        <v>-1.9999999999999574E-2</v>
      </c>
      <c r="AF35" s="91">
        <f>'by country'!AF35-'by country'!AA35</f>
        <v>0.26999999999999957</v>
      </c>
      <c r="AG35" s="40">
        <f>'by country'!AG35-'by country'!AB35</f>
        <v>0.20999999999999996</v>
      </c>
      <c r="AH35" s="40">
        <f>'by country'!AH35-'by country'!AC35</f>
        <v>0.24000000000000021</v>
      </c>
      <c r="AI35" s="40">
        <f>'by country'!AI35-'by country'!AD35</f>
        <v>0.25</v>
      </c>
      <c r="AJ35" s="40">
        <f>'by country'!AJ35-'by country'!AE35</f>
        <v>0.24000000000000021</v>
      </c>
      <c r="AK35" s="91">
        <f>'by country'!AK35-'by country'!AF35</f>
        <v>-9.9999999999999645E-2</v>
      </c>
      <c r="AL35" s="40">
        <f>'by country'!AL35-'by country'!AG35</f>
        <v>8.0000000000000071E-2</v>
      </c>
      <c r="AM35" s="40">
        <f>'by country'!AM35-'by country'!AH35</f>
        <v>0.10999999999999943</v>
      </c>
      <c r="AN35" s="40">
        <f>'by country'!AN35-'by country'!AI35</f>
        <v>5.9999999999999609E-2</v>
      </c>
      <c r="AO35" s="40">
        <f>'by country'!AO35-'by country'!AJ35</f>
        <v>0</v>
      </c>
      <c r="AP35" s="91">
        <f>'by country'!AP35-'by country'!AK35</f>
        <v>-0.10000000000000053</v>
      </c>
      <c r="AQ35" s="40">
        <f>'by country'!AQ35-'by country'!AL35</f>
        <v>-0.20000000000000018</v>
      </c>
      <c r="AR35" s="40">
        <f>'by country'!AR35-'by country'!AM35</f>
        <v>-0.20000000000000018</v>
      </c>
      <c r="AS35" s="40">
        <f>'by country'!AS35-'by country'!AN35</f>
        <v>-9.9999999999999645E-2</v>
      </c>
      <c r="AT35" s="40">
        <f>'by country'!AT35-'by country'!AO35</f>
        <v>-0.10000000000000053</v>
      </c>
      <c r="AU35" s="91">
        <f>'by country'!AU35-'by country'!AP35</f>
        <v>-9.9999999999999645E-2</v>
      </c>
      <c r="AV35" s="40">
        <f>'by country'!AV35-'by country'!AQ35</f>
        <v>0</v>
      </c>
      <c r="AW35" s="40">
        <f>'by country'!AW35-'by country'!AR35</f>
        <v>-9.9999999999999645E-2</v>
      </c>
      <c r="AX35" s="40">
        <f>'by country'!AX35-'by country'!AS35</f>
        <v>-9.9999999999999645E-2</v>
      </c>
      <c r="AY35" s="40">
        <f>'by country'!AY35-'by country'!AT35</f>
        <v>-9.9999999999999645E-2</v>
      </c>
      <c r="AZ35" s="91">
        <f>'by country'!AZ35-'by country'!AU35</f>
        <v>0.29999999999999982</v>
      </c>
      <c r="BA35" s="40">
        <f>'by country'!BA35-'by country'!AV35</f>
        <v>0.20000000000000018</v>
      </c>
      <c r="BB35" s="40">
        <f>'by country'!BB35-'by country'!AW35</f>
        <v>0.20000000000000018</v>
      </c>
      <c r="BC35" s="40">
        <f>'by country'!BC35-'by country'!AX35</f>
        <v>0.19999999999999929</v>
      </c>
      <c r="BD35" s="40">
        <f>'by country'!BD35-'by country'!AY35</f>
        <v>0.20000000000000018</v>
      </c>
      <c r="BE35" s="91">
        <f>'by country'!BE35-'by country'!AZ35</f>
        <v>0</v>
      </c>
      <c r="BF35" s="40">
        <f>'by country'!BF35-'by country'!BA35</f>
        <v>9.9999999999999645E-2</v>
      </c>
      <c r="BG35" s="40">
        <f>'by country'!BG35-'by country'!BB35</f>
        <v>9.9999999999999645E-2</v>
      </c>
      <c r="BH35" s="40">
        <f>'by country'!BH35-'by country'!BC35</f>
        <v>0.10000000000000053</v>
      </c>
      <c r="BI35" s="40">
        <f>'by country'!BI35-'by country'!BD35</f>
        <v>9.9999999999999645E-2</v>
      </c>
      <c r="BJ35" s="91">
        <f>'by country'!BJ35-'by country'!BE35</f>
        <v>0.20000000000000018</v>
      </c>
      <c r="BK35" s="40">
        <f>'by country'!BK35-'by country'!BF35</f>
        <v>0.10000000000000053</v>
      </c>
      <c r="BL35" s="40">
        <f>'by country'!BL35-'by country'!BG35</f>
        <v>0.10000000000000053</v>
      </c>
      <c r="BM35" s="40">
        <f>'by country'!BM35-'by country'!BH35</f>
        <v>9.9999999999999645E-2</v>
      </c>
      <c r="BN35" s="40">
        <f>'by country'!BN35-'by country'!BI35</f>
        <v>9.9999999999999645E-2</v>
      </c>
      <c r="BO35" s="91">
        <f>'by country'!BO35-'by country'!BJ35</f>
        <v>0.37000000000000011</v>
      </c>
      <c r="BP35" s="40">
        <f>'by country'!BP35-'by country'!BK35</f>
        <v>0.29999999999999982</v>
      </c>
      <c r="BQ35" s="40">
        <f>'by country'!BQ35-'by country'!BL35</f>
        <v>4.9999999999999822E-2</v>
      </c>
      <c r="BR35" s="40">
        <f>'by country'!BR35-'by country'!BM35</f>
        <v>0.12999999999999989</v>
      </c>
      <c r="BS35" s="40">
        <f>'by country'!BS35-'by country'!BN35</f>
        <v>0.25</v>
      </c>
      <c r="BT35" s="91">
        <f>'by country'!BT35-'by country'!BO35</f>
        <v>6.9999999999999396E-2</v>
      </c>
      <c r="BU35" s="40">
        <f>'by country'!BU35-'by country'!BP35</f>
        <v>1.9999999999999574E-2</v>
      </c>
      <c r="BV35" s="40">
        <f>'by country'!BV35-'by country'!BQ35</f>
        <v>-0.19000000000000039</v>
      </c>
      <c r="BW35" s="40">
        <f>'by country'!BW35-'by country'!BR35</f>
        <v>3.0000000000000249E-2</v>
      </c>
      <c r="BX35" s="40">
        <f>'by country'!BX35-'by country'!BS35</f>
        <v>-1.9999999999999574E-2</v>
      </c>
      <c r="BY35" s="91">
        <f>'by country'!BT35-'by country'!B35</f>
        <v>0.45999999999999996</v>
      </c>
      <c r="BZ35" s="40">
        <f>'by country'!BU35-'by country'!C35</f>
        <v>0.48999999999999932</v>
      </c>
      <c r="CA35" s="40">
        <f>'by country'!BV35-'by country'!D35</f>
        <v>-0.33000000000000007</v>
      </c>
      <c r="CB35" s="40">
        <f>'by country'!BW35-'by country'!E35</f>
        <v>0.28000000000000025</v>
      </c>
      <c r="CC35" s="40">
        <f>'by country'!BX35-'by country'!F35</f>
        <v>0.21999999999999975</v>
      </c>
      <c r="CD35" s="148">
        <f t="shared" si="0"/>
        <v>0</v>
      </c>
      <c r="CE35" s="116">
        <f t="shared" si="1"/>
        <v>0</v>
      </c>
      <c r="CF35" s="115">
        <f t="shared" si="2"/>
        <v>15</v>
      </c>
      <c r="CG35" s="114">
        <f t="shared" si="7"/>
        <v>16</v>
      </c>
      <c r="CH35" s="22">
        <f t="shared" si="8"/>
        <v>5</v>
      </c>
      <c r="CI35" s="117">
        <f t="shared" si="3"/>
        <v>18</v>
      </c>
      <c r="CJ35" s="118">
        <f t="shared" si="4"/>
        <v>11</v>
      </c>
      <c r="CK35" s="119">
        <f t="shared" si="5"/>
        <v>4</v>
      </c>
      <c r="CL35" s="120">
        <f t="shared" si="6"/>
        <v>0</v>
      </c>
    </row>
    <row r="36" spans="1:90" s="37" customFormat="1" x14ac:dyDescent="0.25">
      <c r="A36" s="22" t="s">
        <v>32</v>
      </c>
      <c r="B36" s="40"/>
      <c r="C36" s="40"/>
      <c r="D36" s="40"/>
      <c r="E36" s="40"/>
      <c r="F36" s="40"/>
      <c r="G36" s="91">
        <f>'by country'!G36-'by country'!B36</f>
        <v>5.9999999999999609E-2</v>
      </c>
      <c r="H36" s="40">
        <f>'by country'!H36-'by country'!C36</f>
        <v>8.0000000000000071E-2</v>
      </c>
      <c r="I36" s="40">
        <f>'by country'!I36-'by country'!D36</f>
        <v>8.9999999999999858E-2</v>
      </c>
      <c r="J36" s="40">
        <f>'by country'!J36-'by country'!E36</f>
        <v>0.12999999999999989</v>
      </c>
      <c r="K36" s="40">
        <f>'by country'!K36-'by country'!F36</f>
        <v>0.10000000000000053</v>
      </c>
      <c r="L36" s="91">
        <f>'by country'!L36-'by country'!G36</f>
        <v>0.34000000000000075</v>
      </c>
      <c r="M36" s="40">
        <f>'by country'!M36-'by country'!H36</f>
        <v>0.16000000000000014</v>
      </c>
      <c r="N36" s="40">
        <f>'by country'!N36-'by country'!I36</f>
        <v>-7.9999999999999183E-2</v>
      </c>
      <c r="O36" s="40">
        <f>'by country'!O36-'by country'!J36</f>
        <v>0.14000000000000057</v>
      </c>
      <c r="P36" s="40">
        <f>'by country'!P36-'by country'!K36</f>
        <v>0.13999999999999968</v>
      </c>
      <c r="Q36" s="91">
        <f>'by country'!Q36-'by country'!L36</f>
        <v>-1.0000000000000675E-2</v>
      </c>
      <c r="R36" s="40">
        <f>'by country'!R36-'by country'!M36</f>
        <v>2.9999999999999361E-2</v>
      </c>
      <c r="S36" s="40">
        <f>'by country'!S36-'by country'!N36</f>
        <v>-5.0000000000000711E-2</v>
      </c>
      <c r="T36" s="40">
        <f>'by country'!T36-'by country'!O36</f>
        <v>-4.0000000000000036E-2</v>
      </c>
      <c r="U36" s="40">
        <f>'by country'!U36-'by country'!P36</f>
        <v>-1.9999999999999574E-2</v>
      </c>
      <c r="V36" s="91">
        <f>'by country'!V36-'by country'!Q36</f>
        <v>7.0000000000000284E-2</v>
      </c>
      <c r="W36" s="40">
        <f>'by country'!W36-'by country'!R36</f>
        <v>9.0000000000000746E-2</v>
      </c>
      <c r="X36" s="40">
        <f>'by country'!X36-'by country'!S36</f>
        <v>-9.9999999999997868E-3</v>
      </c>
      <c r="Y36" s="40">
        <f>'by country'!Y36-'by country'!T36</f>
        <v>1.9999999999999574E-2</v>
      </c>
      <c r="Z36" s="40">
        <f>'by country'!Z36-'by country'!U36</f>
        <v>4.9999999999999822E-2</v>
      </c>
      <c r="AA36" s="91">
        <f>'by country'!AA36-'by country'!V36</f>
        <v>0.19000000000000039</v>
      </c>
      <c r="AB36" s="40">
        <f>'by country'!AB36-'by country'!W36</f>
        <v>0.14999999999999947</v>
      </c>
      <c r="AC36" s="40">
        <f>'by country'!AC36-'by country'!X36</f>
        <v>8.0000000000000071E-2</v>
      </c>
      <c r="AD36" s="40">
        <f>'by country'!AD36-'by country'!Y36</f>
        <v>4.9999999999999822E-2</v>
      </c>
      <c r="AE36" s="40">
        <f>'by country'!AE36-'by country'!Z36</f>
        <v>0.11000000000000032</v>
      </c>
      <c r="AF36" s="91">
        <f>'by country'!AF36-'by country'!AA36</f>
        <v>0.10999999999999943</v>
      </c>
      <c r="AG36" s="40">
        <f>'by country'!AG36-'by country'!AB36</f>
        <v>8.9999999999999858E-2</v>
      </c>
      <c r="AH36" s="40">
        <f>'by country'!AH36-'by country'!AC36</f>
        <v>-4.0000000000000036E-2</v>
      </c>
      <c r="AI36" s="40">
        <f>'by country'!AI36-'by country'!AD36</f>
        <v>0</v>
      </c>
      <c r="AJ36" s="40">
        <f>'by country'!AJ36-'by country'!AE36</f>
        <v>4.0000000000000036E-2</v>
      </c>
      <c r="AK36" s="91">
        <f>'by country'!AK36-'by country'!AF36</f>
        <v>-4.9999999999999822E-2</v>
      </c>
      <c r="AL36" s="40">
        <f>'by country'!AL36-'by country'!AG36</f>
        <v>0</v>
      </c>
      <c r="AM36" s="40">
        <f>'by country'!AM36-'by country'!AH36</f>
        <v>-9.9999999999997868E-3</v>
      </c>
      <c r="AN36" s="40">
        <f>'by country'!AN36-'by country'!AI36</f>
        <v>-9.9999999999997868E-3</v>
      </c>
      <c r="AO36" s="40">
        <f>'by country'!AO36-'by country'!AJ36</f>
        <v>-3.0000000000000249E-2</v>
      </c>
      <c r="AP36" s="91">
        <f>'by country'!AP36-'by country'!AK36</f>
        <v>0</v>
      </c>
      <c r="AQ36" s="40">
        <f>'by country'!AQ36-'by country'!AL36</f>
        <v>0</v>
      </c>
      <c r="AR36" s="40">
        <f>'by country'!AR36-'by country'!AM36</f>
        <v>0</v>
      </c>
      <c r="AS36" s="40">
        <f>'by country'!AS36-'by country'!AN36</f>
        <v>0</v>
      </c>
      <c r="AT36" s="40">
        <f>'by country'!AT36-'by country'!AO36</f>
        <v>0</v>
      </c>
      <c r="AU36" s="91">
        <f>'by country'!AU36-'by country'!AP36</f>
        <v>9.9999999999999645E-2</v>
      </c>
      <c r="AV36" s="40">
        <f>'by country'!AV36-'by country'!AQ36</f>
        <v>0.10000000000000053</v>
      </c>
      <c r="AW36" s="40">
        <f>'by country'!AW36-'by country'!AR36</f>
        <v>9.9999999999999645E-2</v>
      </c>
      <c r="AX36" s="40">
        <f>'by country'!AX36-'by country'!AS36</f>
        <v>0.10000000000000053</v>
      </c>
      <c r="AY36" s="40">
        <f>'by country'!AY36-'by country'!AT36</f>
        <v>9.9999999999999645E-2</v>
      </c>
      <c r="AZ36" s="91">
        <f>'by country'!AZ36-'by country'!AU36</f>
        <v>0</v>
      </c>
      <c r="BA36" s="40">
        <f>'by country'!BA36-'by country'!AV36</f>
        <v>0</v>
      </c>
      <c r="BB36" s="40">
        <f>'by country'!BB36-'by country'!AW36</f>
        <v>-9.9999999999999645E-2</v>
      </c>
      <c r="BC36" s="40">
        <f>'by country'!BC36-'by country'!AX36</f>
        <v>0</v>
      </c>
      <c r="BD36" s="40">
        <f>'by country'!BD36-'by country'!AY36</f>
        <v>0</v>
      </c>
      <c r="BE36" s="91">
        <f>'by country'!BE36-'by country'!AZ36</f>
        <v>0.10000000000000053</v>
      </c>
      <c r="BF36" s="40">
        <f>'by country'!BF36-'by country'!BA36</f>
        <v>9.9999999999999645E-2</v>
      </c>
      <c r="BG36" s="40">
        <f>'by country'!BG36-'by country'!BB36</f>
        <v>0</v>
      </c>
      <c r="BH36" s="40">
        <f>'by country'!BH36-'by country'!BC36</f>
        <v>-0.10000000000000053</v>
      </c>
      <c r="BI36" s="40">
        <f>'by country'!BI36-'by country'!BD36</f>
        <v>0</v>
      </c>
      <c r="BJ36" s="91">
        <f>'by country'!BJ36-'by country'!BE36</f>
        <v>0</v>
      </c>
      <c r="BK36" s="40">
        <f>'by country'!BK36-'by country'!BF36</f>
        <v>0</v>
      </c>
      <c r="BL36" s="40">
        <f>'by country'!BL36-'by country'!BG36</f>
        <v>9.9999999999999645E-2</v>
      </c>
      <c r="BM36" s="40">
        <f>'by country'!BM36-'by country'!BH36</f>
        <v>0</v>
      </c>
      <c r="BN36" s="40">
        <f>'by country'!BN36-'by country'!BI36</f>
        <v>0</v>
      </c>
      <c r="BO36" s="91">
        <f>'by country'!BO36-'by country'!BJ36</f>
        <v>6.9999999999999396E-2</v>
      </c>
      <c r="BP36" s="40">
        <f>'by country'!BP36-'by country'!BK36</f>
        <v>0</v>
      </c>
      <c r="BQ36" s="40">
        <f>'by country'!BQ36-'by country'!BL36</f>
        <v>-9.9999999999999645E-2</v>
      </c>
      <c r="BR36" s="40">
        <f>'by country'!BR36-'by country'!BM36</f>
        <v>4.9999999999999822E-2</v>
      </c>
      <c r="BS36" s="40">
        <f>'by country'!BS36-'by country'!BN36</f>
        <v>4.0000000000000036E-2</v>
      </c>
      <c r="BT36" s="91">
        <f>'by country'!BT36-'by country'!BO36</f>
        <v>0</v>
      </c>
      <c r="BU36" s="40">
        <f>'by country'!BU36-'by country'!BP36</f>
        <v>0</v>
      </c>
      <c r="BV36" s="40">
        <f>'by country'!BV36-'by country'!BQ36</f>
        <v>-0.12999999999999989</v>
      </c>
      <c r="BW36" s="40">
        <f>'by country'!BW36-'by country'!BR36</f>
        <v>-9.9999999999997868E-3</v>
      </c>
      <c r="BX36" s="40">
        <f>'by country'!BX36-'by country'!BS36</f>
        <v>-3.0000000000000249E-2</v>
      </c>
      <c r="BY36" s="91">
        <f>'by country'!BT36-'by country'!B36</f>
        <v>0.97999999999999954</v>
      </c>
      <c r="BZ36" s="40">
        <f>'by country'!BU36-'by country'!C36</f>
        <v>0.79999999999999982</v>
      </c>
      <c r="CA36" s="40">
        <f>'by country'!BV36-'by country'!D36</f>
        <v>-0.14999999999999947</v>
      </c>
      <c r="CB36" s="40">
        <f>'by country'!BW36-'by country'!E36</f>
        <v>0.33000000000000007</v>
      </c>
      <c r="CC36" s="40">
        <f>'by country'!BX36-'by country'!F36</f>
        <v>0.5</v>
      </c>
      <c r="CD36" s="148">
        <f t="shared" ref="CD36:CD55" si="9">COUNTIF(B36:BX36, "&lt;-0.51")</f>
        <v>0</v>
      </c>
      <c r="CE36" s="116">
        <f t="shared" ref="CE36:CE55" si="10">COUNTIFS(B36:BX36,"&lt;-0.25", B36:BX36,"&gt;-0.51")</f>
        <v>0</v>
      </c>
      <c r="CF36" s="115">
        <f t="shared" ref="CF36:CF55" si="11">COUNTIFS(B36:BX36,"&lt;-0.11", B36:BX36,"&gt;-0.25")</f>
        <v>1</v>
      </c>
      <c r="CG36" s="114">
        <f t="shared" ref="CG36:CG55" si="12">COUNTIFS(B36:BX36,"&lt;-0.001", B36:BX36,"&gt;-0.11")</f>
        <v>16</v>
      </c>
      <c r="CH36" s="22">
        <f t="shared" si="8"/>
        <v>20</v>
      </c>
      <c r="CI36" s="117">
        <f t="shared" ref="CI36:CI55" si="13">COUNTIFS(B36:BX36,"&gt;0.001", B36:BX36,"&lt;0.12")</f>
        <v>26</v>
      </c>
      <c r="CJ36" s="118">
        <f t="shared" ref="CJ36:CJ55" si="14">COUNTIFS(B36:BX36,"&gt;0.11", B36:BX36,"&lt;0.26")</f>
        <v>6</v>
      </c>
      <c r="CK36" s="119">
        <f t="shared" ref="CK36:CK55" si="15">COUNTIFS(B36:BX36,"&gt;0.25", B36:BX36,"&lt;0.51")</f>
        <v>1</v>
      </c>
      <c r="CL36" s="120">
        <f t="shared" ref="CL36:CL55" si="16">COUNTIF(B36:BX36, "&gt;0.51")</f>
        <v>0</v>
      </c>
    </row>
    <row r="37" spans="1:90" s="37" customFormat="1" hidden="1" x14ac:dyDescent="0.25">
      <c r="A37" s="22" t="s">
        <v>63</v>
      </c>
      <c r="B37" s="40"/>
      <c r="C37" s="40"/>
      <c r="D37" s="40"/>
      <c r="E37" s="40"/>
      <c r="F37" s="40"/>
      <c r="G37" s="91"/>
      <c r="H37" s="40"/>
      <c r="I37" s="40"/>
      <c r="J37" s="40"/>
      <c r="K37" s="40"/>
      <c r="L37" s="91"/>
      <c r="M37" s="40"/>
      <c r="N37" s="40"/>
      <c r="O37" s="40"/>
      <c r="P37" s="40"/>
      <c r="Q37" s="91"/>
      <c r="R37" s="40"/>
      <c r="S37" s="40"/>
      <c r="T37" s="40"/>
      <c r="U37" s="40"/>
      <c r="V37" s="91"/>
      <c r="W37" s="40"/>
      <c r="X37" s="40"/>
      <c r="Y37" s="40"/>
      <c r="Z37" s="40"/>
      <c r="AA37" s="91"/>
      <c r="AB37" s="40"/>
      <c r="AC37" s="40"/>
      <c r="AD37" s="40"/>
      <c r="AE37" s="40"/>
      <c r="AF37" s="91">
        <f>'by country'!AF37-'by country'!AA37</f>
        <v>0.10999999999999943</v>
      </c>
      <c r="AG37" s="40">
        <f>'by country'!AG37-'by country'!AB37</f>
        <v>6.9999999999999396E-2</v>
      </c>
      <c r="AH37" s="40">
        <f>'by country'!AH37-'by country'!AC37</f>
        <v>4.0000000000000036E-2</v>
      </c>
      <c r="AI37" s="40">
        <f>'by country'!AI37-'by country'!AD37</f>
        <v>5.9999999999999609E-2</v>
      </c>
      <c r="AJ37" s="40">
        <f>'by country'!AJ37-'by country'!AE37</f>
        <v>6.9999999999999396E-2</v>
      </c>
      <c r="AK37" s="91"/>
      <c r="AL37" s="40"/>
      <c r="AM37" s="40"/>
      <c r="AN37" s="40"/>
      <c r="AO37" s="40"/>
      <c r="AP37" s="91"/>
      <c r="AQ37" s="40"/>
      <c r="AR37" s="40"/>
      <c r="AS37" s="40"/>
      <c r="AT37" s="40"/>
      <c r="AU37" s="91"/>
      <c r="AV37" s="40"/>
      <c r="AW37" s="40"/>
      <c r="AX37" s="40"/>
      <c r="AY37" s="40"/>
      <c r="AZ37" s="91"/>
      <c r="BA37" s="40"/>
      <c r="BB37" s="40"/>
      <c r="BC37" s="40"/>
      <c r="BD37" s="40"/>
      <c r="BE37" s="91"/>
      <c r="BF37" s="40"/>
      <c r="BG37" s="40"/>
      <c r="BH37" s="40"/>
      <c r="BI37" s="40"/>
      <c r="BJ37" s="93"/>
      <c r="BK37" s="49"/>
      <c r="BL37" s="49"/>
      <c r="BM37" s="49"/>
      <c r="BN37" s="49"/>
      <c r="BO37" s="94"/>
      <c r="BP37" s="50"/>
      <c r="BQ37" s="50"/>
      <c r="BR37" s="50"/>
      <c r="BS37" s="50"/>
      <c r="BT37" s="91"/>
      <c r="BU37" s="40"/>
      <c r="BV37" s="40"/>
      <c r="BW37" s="40"/>
      <c r="BX37" s="40"/>
      <c r="BY37" s="91">
        <f>'by country'!BT37-'by country'!B37</f>
        <v>0</v>
      </c>
      <c r="BZ37" s="40">
        <f>'by country'!BU37-'by country'!C37</f>
        <v>0</v>
      </c>
      <c r="CA37" s="40">
        <f>'by country'!BV37-'by country'!D37</f>
        <v>0</v>
      </c>
      <c r="CB37" s="40">
        <f>'by country'!BW37-'by country'!E37</f>
        <v>0</v>
      </c>
      <c r="CC37" s="40">
        <f>'by country'!BX37-'by country'!F37</f>
        <v>0</v>
      </c>
      <c r="CD37" s="148">
        <f t="shared" si="9"/>
        <v>0</v>
      </c>
      <c r="CE37" s="116">
        <f t="shared" si="10"/>
        <v>0</v>
      </c>
      <c r="CF37" s="115">
        <f t="shared" si="11"/>
        <v>0</v>
      </c>
      <c r="CG37" s="114">
        <f t="shared" si="12"/>
        <v>0</v>
      </c>
      <c r="CH37" s="22">
        <f t="shared" si="8"/>
        <v>0</v>
      </c>
      <c r="CI37" s="117">
        <f t="shared" si="13"/>
        <v>5</v>
      </c>
      <c r="CJ37" s="118">
        <f t="shared" si="14"/>
        <v>0</v>
      </c>
      <c r="CK37" s="119">
        <f t="shared" si="15"/>
        <v>0</v>
      </c>
      <c r="CL37" s="120">
        <f t="shared" si="16"/>
        <v>0</v>
      </c>
    </row>
    <row r="38" spans="1:90" s="37" customFormat="1" x14ac:dyDescent="0.25">
      <c r="A38" s="22" t="s">
        <v>33</v>
      </c>
      <c r="B38" s="40"/>
      <c r="C38" s="40"/>
      <c r="D38" s="40"/>
      <c r="E38" s="40"/>
      <c r="F38" s="40"/>
      <c r="G38" s="91"/>
      <c r="H38" s="40"/>
      <c r="I38" s="40"/>
      <c r="J38" s="40"/>
      <c r="K38" s="40"/>
      <c r="L38" s="91"/>
      <c r="M38" s="40"/>
      <c r="N38" s="40"/>
      <c r="O38" s="40"/>
      <c r="P38" s="40"/>
      <c r="Q38" s="91"/>
      <c r="R38" s="40"/>
      <c r="S38" s="40"/>
      <c r="T38" s="40"/>
      <c r="U38" s="40"/>
      <c r="V38" s="91"/>
      <c r="W38" s="40"/>
      <c r="X38" s="40"/>
      <c r="Y38" s="40"/>
      <c r="Z38" s="40"/>
      <c r="AA38" s="91"/>
      <c r="AB38" s="40"/>
      <c r="AC38" s="40"/>
      <c r="AD38" s="40"/>
      <c r="AE38" s="40"/>
      <c r="AF38" s="91">
        <f>'by country'!AF38-'by country'!AA38</f>
        <v>-6.0000000000000497E-2</v>
      </c>
      <c r="AG38" s="40">
        <f>'by country'!AG38-'by country'!AB38</f>
        <v>-8.0000000000000071E-2</v>
      </c>
      <c r="AH38" s="40">
        <f>'by country'!AH38-'by country'!AC38</f>
        <v>-7.0000000000000284E-2</v>
      </c>
      <c r="AI38" s="40">
        <f>'by country'!AI38-'by country'!AD38</f>
        <v>-0.13999999999999968</v>
      </c>
      <c r="AJ38" s="40">
        <f>'by country'!AJ38-'by country'!AE38</f>
        <v>-8.9999999999999858E-2</v>
      </c>
      <c r="AK38" s="91">
        <f>'by country'!AK38-'by country'!AF38</f>
        <v>0.16000000000000014</v>
      </c>
      <c r="AL38" s="40">
        <f>'by country'!AL38-'by country'!AG38</f>
        <v>0.12999999999999989</v>
      </c>
      <c r="AM38" s="40">
        <f>'by country'!AM38-'by country'!AH38</f>
        <v>0.11000000000000032</v>
      </c>
      <c r="AN38" s="40">
        <f>'by country'!AN38-'by country'!AI38</f>
        <v>0.17999999999999972</v>
      </c>
      <c r="AO38" s="40">
        <f>'by country'!AO38-'by country'!AJ38</f>
        <v>0.1800000000000006</v>
      </c>
      <c r="AP38" s="91">
        <f>'by country'!AP38-'by country'!AK38</f>
        <v>0</v>
      </c>
      <c r="AQ38" s="40">
        <f>'by country'!AQ38-'by country'!AL38</f>
        <v>0</v>
      </c>
      <c r="AR38" s="40">
        <f>'by country'!AR38-'by country'!AM38</f>
        <v>0</v>
      </c>
      <c r="AS38" s="40">
        <f>'by country'!AS38-'by country'!AN38</f>
        <v>0</v>
      </c>
      <c r="AT38" s="40">
        <f>'by country'!AT38-'by country'!AO38</f>
        <v>0</v>
      </c>
      <c r="AU38" s="91">
        <f>'by country'!AU38-'by country'!AP38</f>
        <v>0.20000000000000018</v>
      </c>
      <c r="AV38" s="40">
        <f>'by country'!AV38-'by country'!AQ38</f>
        <v>0.10000000000000053</v>
      </c>
      <c r="AW38" s="40">
        <f>'by country'!AW38-'by country'!AR38</f>
        <v>9.9999999999999645E-2</v>
      </c>
      <c r="AX38" s="40">
        <f>'by country'!AX38-'by country'!AS38</f>
        <v>0.20000000000000018</v>
      </c>
      <c r="AY38" s="40">
        <f>'by country'!AY38-'by country'!AT38</f>
        <v>9.9999999999999645E-2</v>
      </c>
      <c r="AZ38" s="91">
        <f>'by country'!AZ38-'by country'!AU38</f>
        <v>9.9999999999999645E-2</v>
      </c>
      <c r="BA38" s="40">
        <f>'by country'!BA38-'by country'!AV38</f>
        <v>9.9999999999999645E-2</v>
      </c>
      <c r="BB38" s="40">
        <f>'by country'!BB38-'by country'!AW38</f>
        <v>-9.9999999999999645E-2</v>
      </c>
      <c r="BC38" s="40">
        <f>'by country'!BC38-'by country'!AX38</f>
        <v>0</v>
      </c>
      <c r="BD38" s="40">
        <f>'by country'!BD38-'by country'!AY38</f>
        <v>9.9999999999999645E-2</v>
      </c>
      <c r="BE38" s="91">
        <f>'by country'!BE38-'by country'!AZ38</f>
        <v>0.10000000000000053</v>
      </c>
      <c r="BF38" s="40">
        <f>'by country'!BF38-'by country'!BA38</f>
        <v>0</v>
      </c>
      <c r="BG38" s="40">
        <f>'by country'!BG38-'by country'!BB38</f>
        <v>0.20000000000000018</v>
      </c>
      <c r="BH38" s="40">
        <f>'by country'!BH38-'by country'!BC38</f>
        <v>9.9999999999999645E-2</v>
      </c>
      <c r="BI38" s="40">
        <f>'by country'!BI38-'by country'!BD38</f>
        <v>0</v>
      </c>
      <c r="BJ38" s="91">
        <f>'by country'!BJ38-'by country'!BE38</f>
        <v>0</v>
      </c>
      <c r="BK38" s="40">
        <f>'by country'!BK38-'by country'!BF38</f>
        <v>0.10000000000000053</v>
      </c>
      <c r="BL38" s="40">
        <f>'by country'!BL38-'by country'!BG38</f>
        <v>0</v>
      </c>
      <c r="BM38" s="40">
        <f>'by country'!BM38-'by country'!BH38</f>
        <v>0</v>
      </c>
      <c r="BN38" s="40">
        <f>'by country'!BN38-'by country'!BI38</f>
        <v>0.10000000000000053</v>
      </c>
      <c r="BO38" s="91"/>
      <c r="BP38" s="40"/>
      <c r="BQ38" s="40"/>
      <c r="BR38" s="40"/>
      <c r="BS38" s="40"/>
      <c r="BT38" s="91">
        <f>'by country'!BT38-'by country'!BJ38</f>
        <v>0.33999999999999986</v>
      </c>
      <c r="BU38" s="40">
        <f>'by country'!BU38-'by country'!BK38</f>
        <v>8.0000000000000071E-2</v>
      </c>
      <c r="BV38" s="40">
        <f>'by country'!BV38-'by country'!BL38</f>
        <v>0.20000000000000018</v>
      </c>
      <c r="BW38" s="40">
        <f>'by country'!BW38-'by country'!BM38</f>
        <v>0.20000000000000018</v>
      </c>
      <c r="BX38" s="40">
        <f>'by country'!BX38-'by country'!BN38</f>
        <v>0.16999999999999993</v>
      </c>
      <c r="BY38" s="91">
        <f>'by country'!BT38-'by country'!AA38</f>
        <v>0.83999999999999986</v>
      </c>
      <c r="BZ38" s="40">
        <f>'by country'!BU38-'by country'!AB38</f>
        <v>0.4300000000000006</v>
      </c>
      <c r="CA38" s="40">
        <f>'by country'!BV38-'by country'!AC38</f>
        <v>0.44000000000000039</v>
      </c>
      <c r="CB38" s="40">
        <f>'by country'!BW38-'by country'!AD38</f>
        <v>0.54</v>
      </c>
      <c r="CC38" s="40">
        <f>'by country'!BX38-'by country'!AE38</f>
        <v>0.5600000000000005</v>
      </c>
      <c r="CD38" s="148">
        <f t="shared" si="9"/>
        <v>0</v>
      </c>
      <c r="CE38" s="116">
        <f t="shared" si="10"/>
        <v>0</v>
      </c>
      <c r="CF38" s="115">
        <f t="shared" si="11"/>
        <v>1</v>
      </c>
      <c r="CG38" s="114">
        <f t="shared" si="12"/>
        <v>5</v>
      </c>
      <c r="CH38" s="22">
        <f t="shared" si="8"/>
        <v>11</v>
      </c>
      <c r="CI38" s="117">
        <f t="shared" si="13"/>
        <v>12</v>
      </c>
      <c r="CJ38" s="118">
        <f t="shared" si="14"/>
        <v>10</v>
      </c>
      <c r="CK38" s="119">
        <f t="shared" si="15"/>
        <v>1</v>
      </c>
      <c r="CL38" s="120">
        <f t="shared" si="16"/>
        <v>0</v>
      </c>
    </row>
    <row r="39" spans="1:90" s="37" customFormat="1" hidden="1" x14ac:dyDescent="0.25">
      <c r="A39" s="22" t="s">
        <v>64</v>
      </c>
      <c r="B39" s="40"/>
      <c r="C39" s="40"/>
      <c r="D39" s="40"/>
      <c r="E39" s="40"/>
      <c r="F39" s="40"/>
      <c r="G39" s="91"/>
      <c r="H39" s="40"/>
      <c r="I39" s="40"/>
      <c r="J39" s="40"/>
      <c r="K39" s="40"/>
      <c r="L39" s="91"/>
      <c r="M39" s="40"/>
      <c r="N39" s="40"/>
      <c r="O39" s="40"/>
      <c r="P39" s="40"/>
      <c r="Q39" s="91"/>
      <c r="R39" s="40"/>
      <c r="S39" s="40"/>
      <c r="T39" s="40"/>
      <c r="U39" s="40"/>
      <c r="V39" s="91"/>
      <c r="W39" s="40"/>
      <c r="X39" s="40"/>
      <c r="Y39" s="40"/>
      <c r="Z39" s="40"/>
      <c r="AA39" s="91"/>
      <c r="AB39" s="40"/>
      <c r="AC39" s="40"/>
      <c r="AD39" s="40"/>
      <c r="AE39" s="40"/>
      <c r="AF39" s="91"/>
      <c r="AG39" s="40"/>
      <c r="AH39" s="40"/>
      <c r="AI39" s="40"/>
      <c r="AJ39" s="40"/>
      <c r="AK39" s="91"/>
      <c r="AL39" s="40"/>
      <c r="AM39" s="40"/>
      <c r="AN39" s="40"/>
      <c r="AO39" s="40"/>
      <c r="AP39" s="91"/>
      <c r="AQ39" s="40"/>
      <c r="AR39" s="40"/>
      <c r="AS39" s="40"/>
      <c r="AT39" s="40"/>
      <c r="AU39" s="91"/>
      <c r="AV39" s="40"/>
      <c r="AW39" s="40"/>
      <c r="AX39" s="40"/>
      <c r="AY39" s="40"/>
      <c r="AZ39" s="91"/>
      <c r="BA39" s="40"/>
      <c r="BB39" s="40"/>
      <c r="BC39" s="40"/>
      <c r="BD39" s="40"/>
      <c r="BE39" s="91"/>
      <c r="BF39" s="40"/>
      <c r="BG39" s="40"/>
      <c r="BH39" s="40"/>
      <c r="BI39" s="40"/>
      <c r="BJ39" s="93"/>
      <c r="BK39" s="49"/>
      <c r="BL39" s="49"/>
      <c r="BM39" s="49"/>
      <c r="BN39" s="49"/>
      <c r="BO39" s="91">
        <f>'by country'!BO39-'by country'!AP39</f>
        <v>-0.16999999999999993</v>
      </c>
      <c r="BP39" s="40">
        <f>'by country'!BP39-'by country'!AQ39</f>
        <v>-0.11000000000000032</v>
      </c>
      <c r="BQ39" s="40">
        <f>'by country'!BQ39-'by country'!AR39</f>
        <v>-8.0000000000000071E-2</v>
      </c>
      <c r="BR39" s="40">
        <f>'by country'!BR39-'by country'!AS39</f>
        <v>-1.9999999999999574E-2</v>
      </c>
      <c r="BS39" s="40">
        <f>'by country'!BS39-'by country'!AT39</f>
        <v>-0.13000000000000078</v>
      </c>
      <c r="BT39" s="91">
        <f>'by country'!BT39-'by country'!BO39</f>
        <v>8.9999999999999858E-2</v>
      </c>
      <c r="BU39" s="40">
        <f>'by country'!BU39-'by country'!BP39</f>
        <v>5.0000000000000711E-2</v>
      </c>
      <c r="BV39" s="40">
        <f>'by country'!BV39-'by country'!BQ39</f>
        <v>4.9999999999999822E-2</v>
      </c>
      <c r="BW39" s="40">
        <f>'by country'!BW39-'by country'!BR39</f>
        <v>5.9999999999999609E-2</v>
      </c>
      <c r="BX39" s="40">
        <f>'by country'!BX39-'by country'!BS39</f>
        <v>6.0000000000000497E-2</v>
      </c>
      <c r="BY39" s="91">
        <f>'by country'!BT39-'by country'!AP39</f>
        <v>-8.0000000000000071E-2</v>
      </c>
      <c r="BZ39" s="40">
        <f>'by country'!BU39-'by country'!AQ39</f>
        <v>-5.9999999999999609E-2</v>
      </c>
      <c r="CA39" s="40">
        <f>'by country'!BV39-'by country'!AR39</f>
        <v>-3.0000000000000249E-2</v>
      </c>
      <c r="CB39" s="40">
        <f>'by country'!BW39-'by country'!AS39</f>
        <v>4.0000000000000036E-2</v>
      </c>
      <c r="CC39" s="40">
        <f>'by country'!BX39-'by country'!AT39</f>
        <v>-7.0000000000000284E-2</v>
      </c>
      <c r="CD39" s="148">
        <f t="shared" si="9"/>
        <v>0</v>
      </c>
      <c r="CE39" s="116">
        <f t="shared" si="10"/>
        <v>0</v>
      </c>
      <c r="CF39" s="115">
        <f t="shared" si="11"/>
        <v>2</v>
      </c>
      <c r="CG39" s="114">
        <f t="shared" si="12"/>
        <v>2</v>
      </c>
      <c r="CH39" s="22">
        <f t="shared" si="8"/>
        <v>0</v>
      </c>
      <c r="CI39" s="117">
        <f t="shared" si="13"/>
        <v>5</v>
      </c>
      <c r="CJ39" s="118">
        <f t="shared" si="14"/>
        <v>0</v>
      </c>
      <c r="CK39" s="119">
        <f t="shared" si="15"/>
        <v>0</v>
      </c>
      <c r="CL39" s="120">
        <f t="shared" si="16"/>
        <v>0</v>
      </c>
    </row>
    <row r="40" spans="1:90" s="37" customFormat="1" hidden="1" x14ac:dyDescent="0.25">
      <c r="A40" s="22" t="s">
        <v>34</v>
      </c>
      <c r="B40" s="40"/>
      <c r="C40" s="40"/>
      <c r="D40" s="40"/>
      <c r="E40" s="40"/>
      <c r="F40" s="40"/>
      <c r="G40" s="91"/>
      <c r="H40" s="40"/>
      <c r="I40" s="40"/>
      <c r="J40" s="40"/>
      <c r="K40" s="40"/>
      <c r="L40" s="91">
        <f>'by country'!L40-'by country'!G40</f>
        <v>1.9999999999999574E-2</v>
      </c>
      <c r="M40" s="40">
        <f>'by country'!M40-'by country'!H40</f>
        <v>7.0000000000000284E-2</v>
      </c>
      <c r="N40" s="40">
        <f>'by country'!N40-'by country'!I40</f>
        <v>-0.23999999999999932</v>
      </c>
      <c r="O40" s="40">
        <f>'by country'!O40-'by country'!J40</f>
        <v>-2.0000000000000462E-2</v>
      </c>
      <c r="P40" s="40">
        <f>'by country'!P40-'by country'!K40</f>
        <v>-4.0000000000000036E-2</v>
      </c>
      <c r="Q40" s="91">
        <f>'by country'!Q40-'by country'!L40</f>
        <v>3.0000000000000249E-2</v>
      </c>
      <c r="R40" s="40">
        <f>'by country'!R40-'by country'!M40</f>
        <v>7.0000000000000284E-2</v>
      </c>
      <c r="S40" s="40">
        <f>'by country'!S40-'by country'!N40</f>
        <v>0.12000000000000011</v>
      </c>
      <c r="T40" s="40">
        <f>'by country'!T40-'by country'!O40</f>
        <v>-4.0000000000000036E-2</v>
      </c>
      <c r="U40" s="40">
        <f>'by country'!U40-'by country'!P40</f>
        <v>4.0000000000000036E-2</v>
      </c>
      <c r="V40" s="91">
        <f>'by country'!V40-'by country'!Q40</f>
        <v>-3.0000000000000249E-2</v>
      </c>
      <c r="W40" s="40">
        <f>'by country'!W40-'by country'!R40</f>
        <v>4.9999999999999822E-2</v>
      </c>
      <c r="X40" s="40">
        <f>'by country'!X40-'by country'!S40</f>
        <v>-4.0000000000000036E-2</v>
      </c>
      <c r="Y40" s="40">
        <f>'by country'!Y40-'by country'!T40</f>
        <v>1.0000000000000675E-2</v>
      </c>
      <c r="Z40" s="40">
        <f>'by country'!Z40-'by country'!U40</f>
        <v>1.0000000000000675E-2</v>
      </c>
      <c r="AA40" s="91">
        <f>'by country'!AA40-'by country'!V40</f>
        <v>0.12999999999999989</v>
      </c>
      <c r="AB40" s="40">
        <f>'by country'!AB40-'by country'!W40</f>
        <v>-3.0000000000000249E-2</v>
      </c>
      <c r="AC40" s="40">
        <f>'by country'!AC40-'by country'!X40</f>
        <v>9.9999999999997868E-3</v>
      </c>
      <c r="AD40" s="40">
        <f>'by country'!AD40-'by country'!Y40</f>
        <v>-3.0000000000000249E-2</v>
      </c>
      <c r="AE40" s="40">
        <f>'by country'!AE40-'by country'!Z40</f>
        <v>0</v>
      </c>
      <c r="AF40" s="91">
        <f>'by country'!AF40-'by country'!AA40</f>
        <v>4.9999999999999822E-2</v>
      </c>
      <c r="AG40" s="40">
        <f>'by country'!AG40-'by country'!AB40</f>
        <v>0.11000000000000032</v>
      </c>
      <c r="AH40" s="40">
        <f>'by country'!AH40-'by country'!AC40</f>
        <v>0</v>
      </c>
      <c r="AI40" s="40">
        <f>'by country'!AI40-'by country'!AD40</f>
        <v>-4.9999999999999822E-2</v>
      </c>
      <c r="AJ40" s="40">
        <f>'by country'!AJ40-'by country'!AE40</f>
        <v>2.9999999999999361E-2</v>
      </c>
      <c r="AK40" s="91">
        <f>'by country'!AP40-'by country'!AK40</f>
        <v>0</v>
      </c>
      <c r="AL40" s="40">
        <f>'by country'!AQ40-'by country'!AL40</f>
        <v>0</v>
      </c>
      <c r="AM40" s="40">
        <f>'by country'!AR40-'by country'!AM40</f>
        <v>0</v>
      </c>
      <c r="AN40" s="40">
        <f>'by country'!AS40-'by country'!AN40</f>
        <v>0</v>
      </c>
      <c r="AO40" s="40">
        <f>'by country'!AT40-'by country'!AO40</f>
        <v>0</v>
      </c>
      <c r="AP40" s="91">
        <f>'by country'!AP40-'by country'!AK40</f>
        <v>0</v>
      </c>
      <c r="AQ40" s="40">
        <f>'by country'!AQ40-'by country'!AL40</f>
        <v>0</v>
      </c>
      <c r="AR40" s="40">
        <f>'by country'!AR40-'by country'!AM40</f>
        <v>0</v>
      </c>
      <c r="AS40" s="40">
        <f>'by country'!AS40-'by country'!AN40</f>
        <v>0</v>
      </c>
      <c r="AT40" s="40">
        <f>'by country'!AT40-'by country'!AO40</f>
        <v>0</v>
      </c>
      <c r="AU40" s="91">
        <f>'by country'!AU40-'by country'!AP40</f>
        <v>0</v>
      </c>
      <c r="AV40" s="40">
        <f>'by country'!AV40-'by country'!AQ40</f>
        <v>0</v>
      </c>
      <c r="AW40" s="40">
        <f>'by country'!AW40-'by country'!AR40</f>
        <v>0</v>
      </c>
      <c r="AX40" s="40">
        <f>'by country'!AX40-'by country'!AS40</f>
        <v>-9.9999999999999645E-2</v>
      </c>
      <c r="AY40" s="40">
        <f>'by country'!AY40-'by country'!AT40</f>
        <v>-9.9999999999999645E-2</v>
      </c>
      <c r="AZ40" s="91">
        <f>'by country'!AZ40-'by country'!AU40</f>
        <v>0.10000000000000053</v>
      </c>
      <c r="BA40" s="40">
        <f>'by country'!BA40-'by country'!AV40</f>
        <v>0</v>
      </c>
      <c r="BB40" s="40">
        <f>'by country'!BB40-'by country'!AW40</f>
        <v>0</v>
      </c>
      <c r="BC40" s="40">
        <f>'by country'!BC40-'by country'!AX40</f>
        <v>9.9999999999999645E-2</v>
      </c>
      <c r="BD40" s="40">
        <f>'by country'!BD40-'by country'!AY40</f>
        <v>9.9999999999999645E-2</v>
      </c>
      <c r="BE40" s="91">
        <f>'by country'!BE40-'by country'!AZ40</f>
        <v>0</v>
      </c>
      <c r="BF40" s="40">
        <f>'by country'!BF40-'by country'!BA40</f>
        <v>0.10000000000000053</v>
      </c>
      <c r="BG40" s="40">
        <f>'by country'!BG40-'by country'!BB40</f>
        <v>9.9999999999999645E-2</v>
      </c>
      <c r="BH40" s="40">
        <f>'by country'!BH40-'by country'!BC40</f>
        <v>0</v>
      </c>
      <c r="BI40" s="40">
        <f>'by country'!BI40-'by country'!BD40</f>
        <v>9.9999999999999645E-2</v>
      </c>
      <c r="BJ40" s="91">
        <f>'by country'!BJ40-'by country'!BE40</f>
        <v>9.9999999999999645E-2</v>
      </c>
      <c r="BK40" s="40">
        <f>'by country'!BK40-'by country'!BF40</f>
        <v>9.9999999999999645E-2</v>
      </c>
      <c r="BL40" s="40">
        <f>'by country'!BL40-'by country'!BG40</f>
        <v>0</v>
      </c>
      <c r="BM40" s="40">
        <f>'by country'!BM40-'by country'!BH40</f>
        <v>0</v>
      </c>
      <c r="BN40" s="40">
        <f>'by country'!BN40-'by country'!BI40</f>
        <v>0</v>
      </c>
      <c r="BO40" s="91">
        <f>'by country'!BO40-'by country'!BJ40</f>
        <v>0.12999999999999989</v>
      </c>
      <c r="BP40" s="40">
        <f>'by country'!BP40-'by country'!BK40</f>
        <v>0.11000000000000032</v>
      </c>
      <c r="BQ40" s="40">
        <f>'by country'!BQ40-'by country'!BL40</f>
        <v>-9.9999999999997868E-3</v>
      </c>
      <c r="BR40" s="40">
        <f>'by country'!BR40-'by country'!BM40</f>
        <v>7.0000000000000284E-2</v>
      </c>
      <c r="BS40" s="40">
        <f>'by country'!BS40-'by country'!BN40</f>
        <v>9.0000000000000746E-2</v>
      </c>
      <c r="BT40" s="91">
        <f>'by country'!BT40-'by country'!BO40</f>
        <v>-1.9999999999999574E-2</v>
      </c>
      <c r="BU40" s="40">
        <f>'by country'!BU40-'by country'!BP40</f>
        <v>1.9999999999999574E-2</v>
      </c>
      <c r="BV40" s="40">
        <f>'by country'!BV40-'by country'!BQ40</f>
        <v>-2.0000000000000462E-2</v>
      </c>
      <c r="BW40" s="40">
        <f>'by country'!BW40-'by country'!BR40</f>
        <v>-1.9999999999999574E-2</v>
      </c>
      <c r="BX40" s="40">
        <f>'by country'!BX40-'by country'!BS40</f>
        <v>-1.0000000000000675E-2</v>
      </c>
      <c r="BY40" s="91">
        <f>'by country'!BT40-'by country'!G40</f>
        <v>0.46999999999999975</v>
      </c>
      <c r="BZ40" s="40">
        <f>'by country'!BU40-'by country'!H40</f>
        <v>0.58999999999999986</v>
      </c>
      <c r="CA40" s="40">
        <f>'by country'!BV40-'by country'!I40</f>
        <v>-0.12999999999999989</v>
      </c>
      <c r="CB40" s="40">
        <f>'by country'!BW40-'by country'!J40</f>
        <v>-8.9999999999999858E-2</v>
      </c>
      <c r="CC40" s="40">
        <f>'by country'!BX40-'by country'!K40</f>
        <v>0.20999999999999996</v>
      </c>
      <c r="CD40" s="148">
        <f t="shared" si="9"/>
        <v>0</v>
      </c>
      <c r="CE40" s="116">
        <f t="shared" si="10"/>
        <v>0</v>
      </c>
      <c r="CF40" s="115">
        <f t="shared" si="11"/>
        <v>1</v>
      </c>
      <c r="CG40" s="114">
        <f t="shared" si="12"/>
        <v>15</v>
      </c>
      <c r="CH40" s="22">
        <f t="shared" si="8"/>
        <v>22</v>
      </c>
      <c r="CI40" s="117">
        <f t="shared" si="13"/>
        <v>24</v>
      </c>
      <c r="CJ40" s="118">
        <f t="shared" si="14"/>
        <v>3</v>
      </c>
      <c r="CK40" s="119">
        <f t="shared" si="15"/>
        <v>0</v>
      </c>
      <c r="CL40" s="120">
        <f t="shared" si="16"/>
        <v>0</v>
      </c>
    </row>
    <row r="41" spans="1:90" s="37" customFormat="1" x14ac:dyDescent="0.25">
      <c r="A41" s="22" t="s">
        <v>35</v>
      </c>
      <c r="B41" s="40"/>
      <c r="C41" s="40"/>
      <c r="D41" s="40"/>
      <c r="E41" s="40"/>
      <c r="F41" s="40"/>
      <c r="G41" s="91"/>
      <c r="H41" s="40"/>
      <c r="I41" s="40"/>
      <c r="J41" s="40"/>
      <c r="K41" s="40"/>
      <c r="L41" s="91"/>
      <c r="M41" s="40"/>
      <c r="N41" s="40"/>
      <c r="O41" s="40"/>
      <c r="P41" s="40"/>
      <c r="Q41" s="91"/>
      <c r="R41" s="40"/>
      <c r="S41" s="40"/>
      <c r="T41" s="40"/>
      <c r="U41" s="40"/>
      <c r="V41" s="91"/>
      <c r="W41" s="40"/>
      <c r="X41" s="40"/>
      <c r="Y41" s="40"/>
      <c r="Z41" s="40"/>
      <c r="AA41" s="91">
        <f>'by country'!AA41-'by country'!V41</f>
        <v>3.0000000000000249E-2</v>
      </c>
      <c r="AB41" s="40">
        <f>'by country'!AB41-'by country'!W41</f>
        <v>-0.16999999999999993</v>
      </c>
      <c r="AC41" s="40">
        <f>'by country'!AC41-'by country'!X41</f>
        <v>-7.0000000000000284E-2</v>
      </c>
      <c r="AD41" s="40">
        <f>'by country'!AD41-'by country'!Y41</f>
        <v>-8.0000000000000071E-2</v>
      </c>
      <c r="AE41" s="40">
        <f>'by country'!AE41-'by country'!Z41</f>
        <v>-0.12000000000000011</v>
      </c>
      <c r="AF41" s="91">
        <f>'by country'!AF41-'by country'!AA41</f>
        <v>-0.20000000000000018</v>
      </c>
      <c r="AG41" s="40">
        <f>'by country'!AG41-'by country'!AB41</f>
        <v>-0.17999999999999972</v>
      </c>
      <c r="AH41" s="40">
        <f>'by country'!AH41-'by country'!AC41</f>
        <v>-0.13999999999999968</v>
      </c>
      <c r="AI41" s="40">
        <f>'by country'!AI41-'by country'!AD41</f>
        <v>-0.13999999999999968</v>
      </c>
      <c r="AJ41" s="40">
        <f>'by country'!AJ41-'by country'!AE41</f>
        <v>-0.16000000000000014</v>
      </c>
      <c r="AK41" s="91">
        <f>'by country'!AP41-'by country'!AK41</f>
        <v>-9.9999999999999645E-2</v>
      </c>
      <c r="AL41" s="40">
        <f>'by country'!AQ41-'by country'!AL41</f>
        <v>-0.10000000000000053</v>
      </c>
      <c r="AM41" s="40">
        <f>'by country'!AR41-'by country'!AM41</f>
        <v>0</v>
      </c>
      <c r="AN41" s="40">
        <f>'by country'!AS41-'by country'!AN41</f>
        <v>-0.10000000000000053</v>
      </c>
      <c r="AO41" s="40">
        <f>'by country'!AT41-'by country'!AO41</f>
        <v>0</v>
      </c>
      <c r="AP41" s="91">
        <f>'by country'!AP41-'by country'!AK41</f>
        <v>-9.9999999999999645E-2</v>
      </c>
      <c r="AQ41" s="40">
        <f>'by country'!AQ41-'by country'!AL41</f>
        <v>-0.10000000000000053</v>
      </c>
      <c r="AR41" s="40">
        <f>'by country'!AR41-'by country'!AM41</f>
        <v>0</v>
      </c>
      <c r="AS41" s="40">
        <f>'by country'!AS41-'by country'!AN41</f>
        <v>-0.10000000000000053</v>
      </c>
      <c r="AT41" s="40">
        <f>'by country'!AT41-'by country'!AO41</f>
        <v>0</v>
      </c>
      <c r="AU41" s="91">
        <f>'by country'!AU41-'by country'!AP41</f>
        <v>-0.10000000000000053</v>
      </c>
      <c r="AV41" s="40">
        <f>'by country'!AV41-'by country'!AQ41</f>
        <v>-9.9999999999999645E-2</v>
      </c>
      <c r="AW41" s="40">
        <f>'by country'!AW41-'by country'!AR41</f>
        <v>0</v>
      </c>
      <c r="AX41" s="40">
        <f>'by country'!AX41-'by country'!AS41</f>
        <v>0</v>
      </c>
      <c r="AY41" s="40">
        <f>'by country'!AY41-'by country'!AT41</f>
        <v>-9.9999999999999645E-2</v>
      </c>
      <c r="AZ41" s="91">
        <f>'by country'!AZ41-'by country'!AU41</f>
        <v>0.10000000000000053</v>
      </c>
      <c r="BA41" s="40">
        <f>'by country'!BA41-'by country'!AV41</f>
        <v>9.9999999999999645E-2</v>
      </c>
      <c r="BB41" s="40">
        <f>'by country'!BB41-'by country'!AW41</f>
        <v>-0.10000000000000053</v>
      </c>
      <c r="BC41" s="40">
        <f>'by country'!BC41-'by country'!AX41</f>
        <v>0</v>
      </c>
      <c r="BD41" s="40">
        <f>'by country'!BD41-'by country'!AY41</f>
        <v>0</v>
      </c>
      <c r="BE41" s="91">
        <f>'by country'!BE41-'by country'!AZ41</f>
        <v>0</v>
      </c>
      <c r="BF41" s="40">
        <f>'by country'!BF41-'by country'!BA41</f>
        <v>0</v>
      </c>
      <c r="BG41" s="40">
        <f>'by country'!BG41-'by country'!BB41</f>
        <v>0</v>
      </c>
      <c r="BH41" s="40">
        <f>'by country'!BH41-'by country'!BC41</f>
        <v>0</v>
      </c>
      <c r="BI41" s="40">
        <f>'by country'!BI41-'by country'!BD41</f>
        <v>0</v>
      </c>
      <c r="BJ41" s="91">
        <f>'by country'!BJ41-'by country'!BE41</f>
        <v>0</v>
      </c>
      <c r="BK41" s="40">
        <f>'by country'!BK41-'by country'!BF41</f>
        <v>0</v>
      </c>
      <c r="BL41" s="40">
        <f>'by country'!BL41-'by country'!BG41</f>
        <v>0</v>
      </c>
      <c r="BM41" s="40">
        <f>'by country'!BM41-'by country'!BH41</f>
        <v>-9.9999999999999645E-2</v>
      </c>
      <c r="BN41" s="40">
        <f>'by country'!BN41-'by country'!BI41</f>
        <v>0</v>
      </c>
      <c r="BO41" s="91">
        <f>'by country'!BO41-'by country'!BJ41</f>
        <v>0.35999999999999943</v>
      </c>
      <c r="BP41" s="40">
        <f>'by country'!BP41-'by country'!BK41</f>
        <v>0.25</v>
      </c>
      <c r="BQ41" s="40">
        <f>'by country'!BQ41-'by country'!BL41</f>
        <v>0.1800000000000006</v>
      </c>
      <c r="BR41" s="40">
        <f>'by country'!BR41-'by country'!BM41</f>
        <v>0.19000000000000039</v>
      </c>
      <c r="BS41" s="40">
        <f>'by country'!BS41-'by country'!BN41</f>
        <v>0.25999999999999979</v>
      </c>
      <c r="BT41" s="91">
        <f>'by country'!BT41-'by country'!BO41</f>
        <v>7.0000000000000284E-2</v>
      </c>
      <c r="BU41" s="40">
        <f>'by country'!BU41-'by country'!BP41</f>
        <v>3.0000000000000249E-2</v>
      </c>
      <c r="BV41" s="40">
        <f>'by country'!BV41-'by country'!BQ41</f>
        <v>0.12999999999999989</v>
      </c>
      <c r="BW41" s="40">
        <f>'by country'!BW41-'by country'!BR41</f>
        <v>6.9999999999999396E-2</v>
      </c>
      <c r="BX41" s="40">
        <f>'by country'!BX41-'by country'!BS41</f>
        <v>7.0000000000000284E-2</v>
      </c>
      <c r="BY41" s="91">
        <f>'by country'!BT41-'by country'!V41</f>
        <v>0.19000000000000039</v>
      </c>
      <c r="BZ41" s="40">
        <f>'by country'!BU41-'by country'!W41</f>
        <v>-5.9999999999999609E-2</v>
      </c>
      <c r="CA41" s="40">
        <f>'by country'!BV41-'by country'!X41</f>
        <v>9.9999999999997868E-3</v>
      </c>
      <c r="CB41" s="40">
        <f>'by country'!BW41-'by country'!Y41</f>
        <v>-0.12999999999999989</v>
      </c>
      <c r="CC41" s="40">
        <f>'by country'!BX41-'by country'!Z41</f>
        <v>-4.9999999999999822E-2</v>
      </c>
      <c r="CD41" s="148">
        <f t="shared" si="9"/>
        <v>0</v>
      </c>
      <c r="CE41" s="116">
        <f t="shared" si="10"/>
        <v>0</v>
      </c>
      <c r="CF41" s="115">
        <f t="shared" si="11"/>
        <v>7</v>
      </c>
      <c r="CG41" s="114">
        <f t="shared" si="12"/>
        <v>13</v>
      </c>
      <c r="CH41" s="22">
        <f t="shared" si="8"/>
        <v>17</v>
      </c>
      <c r="CI41" s="117">
        <f t="shared" si="13"/>
        <v>7</v>
      </c>
      <c r="CJ41" s="118">
        <f t="shared" si="14"/>
        <v>4</v>
      </c>
      <c r="CK41" s="119">
        <f t="shared" si="15"/>
        <v>2</v>
      </c>
      <c r="CL41" s="120">
        <f t="shared" si="16"/>
        <v>0</v>
      </c>
    </row>
    <row r="42" spans="1:90" s="37" customFormat="1" hidden="1" x14ac:dyDescent="0.25">
      <c r="A42" s="22" t="s">
        <v>72</v>
      </c>
      <c r="B42" s="40"/>
      <c r="C42" s="40"/>
      <c r="D42" s="40"/>
      <c r="E42" s="40"/>
      <c r="F42" s="40"/>
      <c r="G42" s="91"/>
      <c r="H42" s="40"/>
      <c r="I42" s="40"/>
      <c r="J42" s="40"/>
      <c r="K42" s="40"/>
      <c r="L42" s="91"/>
      <c r="M42" s="40"/>
      <c r="N42" s="40"/>
      <c r="O42" s="40"/>
      <c r="P42" s="40"/>
      <c r="Q42" s="91"/>
      <c r="R42" s="40"/>
      <c r="S42" s="40"/>
      <c r="T42" s="40"/>
      <c r="U42" s="40"/>
      <c r="V42" s="91"/>
      <c r="W42" s="40"/>
      <c r="X42" s="40"/>
      <c r="Y42" s="40"/>
      <c r="Z42" s="40"/>
      <c r="AA42" s="91"/>
      <c r="AB42" s="40"/>
      <c r="AC42" s="40"/>
      <c r="AD42" s="40"/>
      <c r="AE42" s="40"/>
      <c r="AF42" s="91"/>
      <c r="AG42" s="40"/>
      <c r="AH42" s="40"/>
      <c r="AI42" s="40"/>
      <c r="AJ42" s="40"/>
      <c r="AK42" s="91"/>
      <c r="AL42" s="40"/>
      <c r="AM42" s="40"/>
      <c r="AN42" s="40"/>
      <c r="AO42" s="40"/>
      <c r="AP42" s="91"/>
      <c r="AQ42" s="40"/>
      <c r="AR42" s="40"/>
      <c r="AS42" s="40"/>
      <c r="AT42" s="40"/>
      <c r="AU42" s="91"/>
      <c r="AV42" s="40"/>
      <c r="AW42" s="40"/>
      <c r="AX42" s="40"/>
      <c r="AY42" s="40"/>
      <c r="AZ42" s="91"/>
      <c r="BA42" s="40"/>
      <c r="BB42" s="40"/>
      <c r="BC42" s="40"/>
      <c r="BD42" s="40"/>
      <c r="BE42" s="91"/>
      <c r="BF42" s="40"/>
      <c r="BG42" s="40"/>
      <c r="BH42" s="40"/>
      <c r="BI42" s="40"/>
      <c r="BJ42" s="93"/>
      <c r="BK42" s="49"/>
      <c r="BL42" s="49"/>
      <c r="BM42" s="49"/>
      <c r="BN42" s="49"/>
      <c r="BO42" s="91"/>
      <c r="BP42" s="40"/>
      <c r="BQ42" s="40"/>
      <c r="BR42" s="40"/>
      <c r="BS42" s="40"/>
      <c r="BT42" s="91"/>
      <c r="BU42" s="40"/>
      <c r="BV42" s="40"/>
      <c r="BW42" s="40"/>
      <c r="BX42" s="40"/>
      <c r="BY42" s="91"/>
      <c r="BZ42" s="40"/>
      <c r="CA42" s="40"/>
      <c r="CB42" s="40"/>
      <c r="CC42" s="40"/>
      <c r="CD42" s="148"/>
      <c r="CE42" s="116"/>
      <c r="CF42" s="115"/>
      <c r="CG42" s="114"/>
      <c r="CH42" s="22"/>
      <c r="CI42" s="117"/>
      <c r="CJ42" s="118"/>
      <c r="CK42" s="119"/>
      <c r="CL42" s="120"/>
    </row>
    <row r="43" spans="1:90" s="37" customFormat="1" hidden="1" x14ac:dyDescent="0.25">
      <c r="A43" s="22" t="s">
        <v>36</v>
      </c>
      <c r="B43" s="40"/>
      <c r="C43" s="40"/>
      <c r="D43" s="40"/>
      <c r="E43" s="40"/>
      <c r="F43" s="40"/>
      <c r="G43" s="91"/>
      <c r="H43" s="40"/>
      <c r="I43" s="40"/>
      <c r="J43" s="40"/>
      <c r="K43" s="40"/>
      <c r="L43" s="91"/>
      <c r="M43" s="40"/>
      <c r="N43" s="40"/>
      <c r="O43" s="40"/>
      <c r="P43" s="40"/>
      <c r="Q43" s="91"/>
      <c r="R43" s="40"/>
      <c r="S43" s="40"/>
      <c r="T43" s="40"/>
      <c r="U43" s="40"/>
      <c r="V43" s="91"/>
      <c r="W43" s="40"/>
      <c r="X43" s="40"/>
      <c r="Y43" s="40"/>
      <c r="Z43" s="40"/>
      <c r="AA43" s="91"/>
      <c r="AB43" s="40"/>
      <c r="AC43" s="40"/>
      <c r="AD43" s="40"/>
      <c r="AE43" s="40"/>
      <c r="AF43" s="91"/>
      <c r="AG43" s="40"/>
      <c r="AH43" s="40"/>
      <c r="AI43" s="40"/>
      <c r="AJ43" s="40"/>
      <c r="AK43" s="91">
        <f>'by country'!AK43-'by country'!AA43</f>
        <v>-3.0000000000000249E-2</v>
      </c>
      <c r="AL43" s="40">
        <f>'by country'!AL43-'by country'!AB43</f>
        <v>0</v>
      </c>
      <c r="AM43" s="40">
        <f>'by country'!AM43-'by country'!AC43</f>
        <v>-1.9999999999999574E-2</v>
      </c>
      <c r="AN43" s="40">
        <f>'by country'!AN43-'by country'!AD43</f>
        <v>-4.9999999999999822E-2</v>
      </c>
      <c r="AO43" s="40">
        <f>'by country'!AO43-'by country'!AE43</f>
        <v>-5.9999999999999609E-2</v>
      </c>
      <c r="AP43" s="91">
        <f>'by country'!AP43-'by country'!AK43</f>
        <v>0.10000000000000053</v>
      </c>
      <c r="AQ43" s="40">
        <f>'by country'!AQ43-'by country'!AL43</f>
        <v>0</v>
      </c>
      <c r="AR43" s="40">
        <f>'by country'!AR43-'by country'!AM43</f>
        <v>0</v>
      </c>
      <c r="AS43" s="40">
        <f>'by country'!AS43-'by country'!AN43</f>
        <v>9.9999999999999645E-2</v>
      </c>
      <c r="AT43" s="40">
        <f>'by country'!AT43-'by country'!AO43</f>
        <v>9.9999999999999645E-2</v>
      </c>
      <c r="AU43" s="91">
        <f>'by country'!AU43-'by country'!AP43</f>
        <v>0</v>
      </c>
      <c r="AV43" s="40">
        <f>'by country'!AV43-'by country'!AQ43</f>
        <v>9.9999999999999645E-2</v>
      </c>
      <c r="AW43" s="40">
        <f>'by country'!AW43-'by country'!AR43</f>
        <v>9.9999999999999645E-2</v>
      </c>
      <c r="AX43" s="40">
        <f>'by country'!AX43-'by country'!AS43</f>
        <v>9.9999999999999645E-2</v>
      </c>
      <c r="AY43" s="40">
        <f>'by country'!AY43-'by country'!AT43</f>
        <v>0</v>
      </c>
      <c r="AZ43" s="91">
        <f>'by country'!AZ43-'by country'!AU43</f>
        <v>9.9999999999999645E-2</v>
      </c>
      <c r="BA43" s="40">
        <f>'by country'!BA43-'by country'!AV43</f>
        <v>-9.9999999999999645E-2</v>
      </c>
      <c r="BB43" s="40">
        <f>'by country'!BB43-'by country'!AW43</f>
        <v>-9.9999999999999645E-2</v>
      </c>
      <c r="BC43" s="40">
        <f>'by country'!BC43-'by country'!AX43</f>
        <v>0</v>
      </c>
      <c r="BD43" s="40">
        <f>'by country'!BD43-'by country'!AY43</f>
        <v>0</v>
      </c>
      <c r="BE43" s="91">
        <f>'by country'!BE43-'by country'!AZ43</f>
        <v>0</v>
      </c>
      <c r="BF43" s="40">
        <f>'by country'!BF43-'by country'!BA43</f>
        <v>0.19999999999999929</v>
      </c>
      <c r="BG43" s="40">
        <f>'by country'!BG43-'by country'!BB43</f>
        <v>9.9999999999999645E-2</v>
      </c>
      <c r="BH43" s="40">
        <f>'by country'!BH43-'by country'!BC43</f>
        <v>0</v>
      </c>
      <c r="BI43" s="40">
        <f>'by country'!BI43-'by country'!BD43</f>
        <v>0.10000000000000053</v>
      </c>
      <c r="BJ43" s="91">
        <f>'by country'!BJ43-'by country'!BE43</f>
        <v>0.10000000000000053</v>
      </c>
      <c r="BK43" s="40">
        <f>'by country'!BK43-'by country'!BF43</f>
        <v>0</v>
      </c>
      <c r="BL43" s="40">
        <f>'by country'!BL43-'by country'!BG43</f>
        <v>0</v>
      </c>
      <c r="BM43" s="40">
        <f>'by country'!BM43-'by country'!BH43</f>
        <v>0.10000000000000053</v>
      </c>
      <c r="BN43" s="40">
        <f>'by country'!BN43-'by country'!BI43</f>
        <v>9.9999999999999645E-2</v>
      </c>
      <c r="BO43" s="91">
        <f>'by country'!BO43-'by country'!BJ43</f>
        <v>0.11999999999999922</v>
      </c>
      <c r="BP43" s="40">
        <f>'by country'!BP43-'by country'!BK43</f>
        <v>6.0000000000000497E-2</v>
      </c>
      <c r="BQ43" s="40">
        <f>'by country'!BQ43-'by country'!BL43</f>
        <v>1.0000000000000675E-2</v>
      </c>
      <c r="BR43" s="40">
        <f>'by country'!BR43-'by country'!BM43</f>
        <v>9.9999999999997868E-3</v>
      </c>
      <c r="BS43" s="40">
        <f>'by country'!BS43-'by country'!BN43</f>
        <v>9.9999999999997868E-3</v>
      </c>
      <c r="BT43" s="91">
        <f>'by country'!BT43-'by country'!BO43</f>
        <v>6.0000000000000497E-2</v>
      </c>
      <c r="BU43" s="40">
        <f>'by country'!BU43-'by country'!BP43</f>
        <v>8.9999999999999858E-2</v>
      </c>
      <c r="BV43" s="40">
        <f>'by country'!BV43-'by country'!BQ43</f>
        <v>-6.0000000000000497E-2</v>
      </c>
      <c r="BW43" s="40">
        <f>'by country'!BW43-'by country'!BR43</f>
        <v>3.0000000000000249E-2</v>
      </c>
      <c r="BX43" s="40">
        <f>'by country'!BX43-'by country'!BS43</f>
        <v>4.0000000000000036E-2</v>
      </c>
      <c r="BY43" s="91">
        <f>'by country'!BT43-'by country'!AA43</f>
        <v>0.45000000000000018</v>
      </c>
      <c r="BZ43" s="40">
        <f>'by country'!BU43-'by country'!AB43</f>
        <v>0.34999999999999964</v>
      </c>
      <c r="CA43" s="40">
        <f>'by country'!BV43-'by country'!AC43</f>
        <v>3.0000000000000249E-2</v>
      </c>
      <c r="CB43" s="40">
        <f>'by country'!BW43-'by country'!AD43</f>
        <v>0.29000000000000004</v>
      </c>
      <c r="CC43" s="40">
        <f>'by country'!BX43-'by country'!AE43</f>
        <v>0.29000000000000004</v>
      </c>
      <c r="CD43" s="148">
        <f t="shared" si="9"/>
        <v>0</v>
      </c>
      <c r="CE43" s="116">
        <f t="shared" si="10"/>
        <v>0</v>
      </c>
      <c r="CF43" s="115">
        <f t="shared" si="11"/>
        <v>0</v>
      </c>
      <c r="CG43" s="114">
        <f t="shared" si="12"/>
        <v>7</v>
      </c>
      <c r="CH43" s="22">
        <f t="shared" si="8"/>
        <v>11</v>
      </c>
      <c r="CI43" s="117">
        <f t="shared" si="13"/>
        <v>21</v>
      </c>
      <c r="CJ43" s="118">
        <f t="shared" si="14"/>
        <v>2</v>
      </c>
      <c r="CK43" s="119">
        <f t="shared" si="15"/>
        <v>0</v>
      </c>
      <c r="CL43" s="120">
        <f t="shared" si="16"/>
        <v>0</v>
      </c>
    </row>
    <row r="44" spans="1:90" s="37" customFormat="1" x14ac:dyDescent="0.25">
      <c r="A44" s="22" t="s">
        <v>37</v>
      </c>
      <c r="B44" s="40"/>
      <c r="C44" s="40"/>
      <c r="D44" s="40"/>
      <c r="E44" s="40"/>
      <c r="F44" s="40"/>
      <c r="G44" s="91">
        <f>'by country'!G44-'by country'!B44</f>
        <v>1.0000000000000675E-2</v>
      </c>
      <c r="H44" s="40">
        <f>'by country'!H44-'by country'!C44</f>
        <v>-1.0000000000000675E-2</v>
      </c>
      <c r="I44" s="40">
        <f>'by country'!I44-'by country'!D44</f>
        <v>-0.11000000000000032</v>
      </c>
      <c r="J44" s="40">
        <f>'by country'!J44-'by country'!E44</f>
        <v>-4.9999999999999822E-2</v>
      </c>
      <c r="K44" s="40">
        <f>'by country'!K44-'by country'!F44</f>
        <v>-3.0000000000000249E-2</v>
      </c>
      <c r="L44" s="91">
        <f>'by country'!L44-'by country'!G44</f>
        <v>-1.0000000000000675E-2</v>
      </c>
      <c r="M44" s="40">
        <f>'by country'!M44-'by country'!H44</f>
        <v>7.0000000000000284E-2</v>
      </c>
      <c r="N44" s="40">
        <f>'by country'!N44-'by country'!I44</f>
        <v>-6.9999999999999396E-2</v>
      </c>
      <c r="O44" s="40">
        <f>'by country'!O44-'by country'!J44</f>
        <v>-4.0000000000000036E-2</v>
      </c>
      <c r="P44" s="40">
        <f>'by country'!P44-'by country'!K44</f>
        <v>-1.9999999999999574E-2</v>
      </c>
      <c r="Q44" s="91">
        <f>'by country'!Q44-'by country'!L44</f>
        <v>-8.0000000000000071E-2</v>
      </c>
      <c r="R44" s="40">
        <f>'by country'!R44-'by country'!M44</f>
        <v>-3.0000000000000249E-2</v>
      </c>
      <c r="S44" s="40">
        <f>'by country'!S44-'by country'!N44</f>
        <v>-1.0000000000000675E-2</v>
      </c>
      <c r="T44" s="40">
        <f>'by country'!T44-'by country'!O44</f>
        <v>-3.0000000000000249E-2</v>
      </c>
      <c r="U44" s="40">
        <f>'by country'!U44-'by country'!P44</f>
        <v>-3.0000000000000249E-2</v>
      </c>
      <c r="V44" s="91">
        <f>'by country'!V44-'by country'!Q44</f>
        <v>0</v>
      </c>
      <c r="W44" s="40">
        <f>'by country'!W44-'by country'!R44</f>
        <v>-4.9999999999999822E-2</v>
      </c>
      <c r="X44" s="40">
        <f>'by country'!X44-'by country'!S44</f>
        <v>-0.12000000000000011</v>
      </c>
      <c r="Y44" s="40">
        <f>'by country'!Y44-'by country'!T44</f>
        <v>-8.0000000000000071E-2</v>
      </c>
      <c r="Z44" s="40">
        <f>'by country'!Z44-'by country'!U44</f>
        <v>-7.0000000000000284E-2</v>
      </c>
      <c r="AA44" s="91">
        <f>'by country'!AA44-'by country'!V44</f>
        <v>0.12000000000000011</v>
      </c>
      <c r="AB44" s="40">
        <f>'by country'!AB44-'by country'!W44</f>
        <v>-4.0000000000000036E-2</v>
      </c>
      <c r="AC44" s="40">
        <f>'by country'!AC44-'by country'!X44</f>
        <v>-2.9999999999999361E-2</v>
      </c>
      <c r="AD44" s="40">
        <f>'by country'!AD44-'by country'!Y44</f>
        <v>-2.9999999999999361E-2</v>
      </c>
      <c r="AE44" s="40">
        <f>'by country'!AE44-'by country'!Z44</f>
        <v>1.0000000000000675E-2</v>
      </c>
      <c r="AF44" s="91">
        <f>'by country'!AF44-'by country'!AA44</f>
        <v>9.0000000000000746E-2</v>
      </c>
      <c r="AG44" s="40">
        <f>'by country'!AG44-'by country'!AB44</f>
        <v>0.10000000000000053</v>
      </c>
      <c r="AH44" s="40">
        <f>'by country'!AH44-'by country'!AC44</f>
        <v>0.12000000000000011</v>
      </c>
      <c r="AI44" s="40">
        <f>'by country'!AI44-'by country'!AD44</f>
        <v>9.9999999999999645E-2</v>
      </c>
      <c r="AJ44" s="40">
        <f>'by country'!AJ44-'by country'!AE44</f>
        <v>9.9999999999999645E-2</v>
      </c>
      <c r="AK44" s="91">
        <f>'by country'!AP44-'by country'!AK44</f>
        <v>0.19999999999999929</v>
      </c>
      <c r="AL44" s="40">
        <f>'by country'!AQ44-'by country'!AL44</f>
        <v>0</v>
      </c>
      <c r="AM44" s="40">
        <f>'by country'!AR44-'by country'!AM44</f>
        <v>0</v>
      </c>
      <c r="AN44" s="40">
        <f>'by country'!AS44-'by country'!AN44</f>
        <v>9.9999999999999645E-2</v>
      </c>
      <c r="AO44" s="40">
        <f>'by country'!AT44-'by country'!AO44</f>
        <v>0</v>
      </c>
      <c r="AP44" s="91">
        <f>'by country'!AP44-'by country'!AK44</f>
        <v>0.19999999999999929</v>
      </c>
      <c r="AQ44" s="40">
        <f>'by country'!AQ44-'by country'!AL44</f>
        <v>0</v>
      </c>
      <c r="AR44" s="40">
        <f>'by country'!AR44-'by country'!AM44</f>
        <v>0</v>
      </c>
      <c r="AS44" s="40">
        <f>'by country'!AS44-'by country'!AN44</f>
        <v>9.9999999999999645E-2</v>
      </c>
      <c r="AT44" s="40">
        <f>'by country'!AT44-'by country'!AO44</f>
        <v>0</v>
      </c>
      <c r="AU44" s="91">
        <f>'by country'!AU44-'by country'!AP44</f>
        <v>0</v>
      </c>
      <c r="AV44" s="40">
        <f>'by country'!AV44-'by country'!AQ44</f>
        <v>0.20000000000000018</v>
      </c>
      <c r="AW44" s="40">
        <f>'by country'!AW44-'by country'!AR44</f>
        <v>0</v>
      </c>
      <c r="AX44" s="40">
        <f>'by country'!AX44-'by country'!AS44</f>
        <v>9.9999999999999645E-2</v>
      </c>
      <c r="AY44" s="40">
        <f>'by country'!AY44-'by country'!AT44</f>
        <v>0.10000000000000053</v>
      </c>
      <c r="AZ44" s="91">
        <f>'by country'!AZ44-'by country'!AU44</f>
        <v>0</v>
      </c>
      <c r="BA44" s="40">
        <f>'by country'!BA44-'by country'!AV44</f>
        <v>0</v>
      </c>
      <c r="BB44" s="40">
        <f>'by country'!BB44-'by country'!AW44</f>
        <v>9.9999999999999645E-2</v>
      </c>
      <c r="BC44" s="40">
        <f>'by country'!BC44-'by country'!AX44</f>
        <v>0.10000000000000053</v>
      </c>
      <c r="BD44" s="40">
        <f>'by country'!BD44-'by country'!AY44</f>
        <v>0</v>
      </c>
      <c r="BE44" s="91">
        <f>'by country'!BE44-'by country'!AZ44</f>
        <v>0</v>
      </c>
      <c r="BF44" s="40">
        <f>'by country'!BF44-'by country'!BA44</f>
        <v>0</v>
      </c>
      <c r="BG44" s="40">
        <f>'by country'!BG44-'by country'!BB44</f>
        <v>0</v>
      </c>
      <c r="BH44" s="40">
        <f>'by country'!BH44-'by country'!BC44</f>
        <v>-0.10000000000000053</v>
      </c>
      <c r="BI44" s="40">
        <f>'by country'!BI44-'by country'!BD44</f>
        <v>0</v>
      </c>
      <c r="BJ44" s="91">
        <f>'by country'!BJ44-'by country'!BE44</f>
        <v>0</v>
      </c>
      <c r="BK44" s="40">
        <f>'by country'!BK44-'by country'!BF44</f>
        <v>0</v>
      </c>
      <c r="BL44" s="40">
        <f>'by country'!BL44-'by country'!BG44</f>
        <v>0</v>
      </c>
      <c r="BM44" s="40">
        <f>'by country'!BM44-'by country'!BH44</f>
        <v>0</v>
      </c>
      <c r="BN44" s="40">
        <f>'by country'!BN44-'by country'!BI44</f>
        <v>0</v>
      </c>
      <c r="BO44" s="91">
        <f>'by country'!BO44-'by country'!BJ44</f>
        <v>0</v>
      </c>
      <c r="BP44" s="40">
        <f>'by country'!BP44-'by country'!BK44</f>
        <v>-4.9999999999999822E-2</v>
      </c>
      <c r="BQ44" s="40">
        <f>'by country'!BQ44-'by country'!BL44</f>
        <v>-9.9999999999999645E-2</v>
      </c>
      <c r="BR44" s="40">
        <f>'by country'!BR44-'by country'!BM44</f>
        <v>-0.10999999999999943</v>
      </c>
      <c r="BS44" s="40">
        <f>'by country'!BS44-'by country'!BN44</f>
        <v>-5.0000000000000711E-2</v>
      </c>
      <c r="BT44" s="91">
        <f>'by country'!BT51-'by country'!BO51</f>
        <v>4.9999999999999822E-2</v>
      </c>
      <c r="BU44" s="40">
        <f>'by country'!BU51-'by country'!BP51</f>
        <v>-2.0000000000000462E-2</v>
      </c>
      <c r="BV44" s="40">
        <f>'by country'!BV51-'by country'!BQ51</f>
        <v>0.15999999999999925</v>
      </c>
      <c r="BW44" s="40">
        <f>'by country'!BW51-'by country'!BR51</f>
        <v>9.0000000000000746E-2</v>
      </c>
      <c r="BX44" s="40">
        <f>'by country'!BX51-'by country'!BS51</f>
        <v>6.9999999999999396E-2</v>
      </c>
      <c r="BY44" s="91">
        <f>'by country'!BT44-'by country'!B44</f>
        <v>0.25</v>
      </c>
      <c r="BZ44" s="40">
        <f>'by country'!BU44-'by country'!C44</f>
        <v>0.19999999999999929</v>
      </c>
      <c r="CA44" s="40">
        <f>'by country'!BV44-'by country'!D44</f>
        <v>-0.44000000000000039</v>
      </c>
      <c r="CB44" s="40">
        <f>'by country'!BW44-'by country'!E44</f>
        <v>-4.9999999999999822E-2</v>
      </c>
      <c r="CC44" s="40">
        <f>'by country'!BX44-'by country'!F44</f>
        <v>-9.9999999999997868E-3</v>
      </c>
      <c r="CD44" s="148">
        <f t="shared" si="9"/>
        <v>0</v>
      </c>
      <c r="CE44" s="116">
        <f t="shared" si="10"/>
        <v>0</v>
      </c>
      <c r="CF44" s="115">
        <f t="shared" si="11"/>
        <v>1</v>
      </c>
      <c r="CG44" s="114">
        <f t="shared" si="12"/>
        <v>24</v>
      </c>
      <c r="CH44" s="22">
        <f t="shared" si="8"/>
        <v>22</v>
      </c>
      <c r="CI44" s="117">
        <f t="shared" si="13"/>
        <v>16</v>
      </c>
      <c r="CJ44" s="118">
        <f t="shared" si="14"/>
        <v>6</v>
      </c>
      <c r="CK44" s="119">
        <f t="shared" si="15"/>
        <v>0</v>
      </c>
      <c r="CL44" s="120">
        <f t="shared" si="16"/>
        <v>0</v>
      </c>
    </row>
    <row r="45" spans="1:90" s="37" customFormat="1" hidden="1" x14ac:dyDescent="0.25">
      <c r="A45" s="22" t="s">
        <v>65</v>
      </c>
      <c r="B45" s="40"/>
      <c r="C45" s="40"/>
      <c r="D45" s="40"/>
      <c r="E45" s="40"/>
      <c r="F45" s="40"/>
      <c r="G45" s="91"/>
      <c r="H45" s="40"/>
      <c r="I45" s="40"/>
      <c r="J45" s="40"/>
      <c r="K45" s="40"/>
      <c r="L45" s="91"/>
      <c r="M45" s="40"/>
      <c r="N45" s="40"/>
      <c r="O45" s="40"/>
      <c r="P45" s="40"/>
      <c r="Q45" s="91"/>
      <c r="R45" s="40"/>
      <c r="S45" s="40"/>
      <c r="T45" s="40"/>
      <c r="U45" s="40"/>
      <c r="V45" s="91"/>
      <c r="W45" s="40"/>
      <c r="X45" s="40"/>
      <c r="Y45" s="40"/>
      <c r="Z45" s="40"/>
      <c r="AA45" s="91"/>
      <c r="AB45" s="40"/>
      <c r="AC45" s="40"/>
      <c r="AD45" s="40"/>
      <c r="AE45" s="40"/>
      <c r="AF45" s="91"/>
      <c r="AG45" s="40"/>
      <c r="AH45" s="40"/>
      <c r="AI45" s="40"/>
      <c r="AJ45" s="40"/>
      <c r="AK45" s="91"/>
      <c r="AL45" s="40"/>
      <c r="AM45" s="40"/>
      <c r="AN45" s="40"/>
      <c r="AO45" s="40"/>
      <c r="AP45" s="91">
        <f>'by country'!AP45-'by country'!AK45</f>
        <v>0.10000000000000053</v>
      </c>
      <c r="AQ45" s="40">
        <f>'by country'!AQ45-'by country'!AL45</f>
        <v>0</v>
      </c>
      <c r="AR45" s="40">
        <f>'by country'!AR45-'by country'!AM45</f>
        <v>-9.9999999999999645E-2</v>
      </c>
      <c r="AS45" s="40">
        <f>'by country'!AS45-'by country'!AN45</f>
        <v>0</v>
      </c>
      <c r="AT45" s="40">
        <f>'by country'!AT45-'by country'!AO45</f>
        <v>0</v>
      </c>
      <c r="AU45" s="91">
        <f>'by country'!AU45-'by country'!AP45</f>
        <v>-0.10000000000000053</v>
      </c>
      <c r="AV45" s="40">
        <f>'by country'!AV45-'by country'!AQ45</f>
        <v>9.9999999999999645E-2</v>
      </c>
      <c r="AW45" s="40">
        <f>'by country'!AW45-'by country'!AR45</f>
        <v>0.20000000000000018</v>
      </c>
      <c r="AX45" s="40">
        <f>'by country'!AX45-'by country'!AS45</f>
        <v>9.9999999999999645E-2</v>
      </c>
      <c r="AY45" s="40">
        <f>'by country'!AY45-'by country'!AT45</f>
        <v>9.9999999999999645E-2</v>
      </c>
      <c r="AZ45" s="91"/>
      <c r="BA45" s="40"/>
      <c r="BB45" s="40"/>
      <c r="BC45" s="40"/>
      <c r="BD45" s="40"/>
      <c r="BE45" s="91"/>
      <c r="BF45" s="40"/>
      <c r="BG45" s="40"/>
      <c r="BH45" s="40"/>
      <c r="BI45" s="40"/>
      <c r="BJ45" s="93"/>
      <c r="BK45" s="49"/>
      <c r="BL45" s="49"/>
      <c r="BM45" s="49"/>
      <c r="BN45" s="49"/>
      <c r="BO45" s="91">
        <f>'by country'!BO45-'by country'!AU45</f>
        <v>0.62999999999999989</v>
      </c>
      <c r="BP45" s="40">
        <f>'by country'!BP45-'by country'!AV45</f>
        <v>0.29999999999999982</v>
      </c>
      <c r="BQ45" s="40">
        <f>'by country'!BQ45-'by country'!AW45</f>
        <v>-2.0000000000000462E-2</v>
      </c>
      <c r="BR45" s="40">
        <f>'by country'!BR45-'by country'!AX45</f>
        <v>0.11000000000000032</v>
      </c>
      <c r="BS45" s="40">
        <f>'by country'!BS45-'by country'!AY45</f>
        <v>0.21999999999999975</v>
      </c>
      <c r="BT45" s="91"/>
      <c r="BU45" s="40"/>
      <c r="BV45" s="40"/>
      <c r="BW45" s="40"/>
      <c r="BX45" s="40"/>
      <c r="BY45" s="91">
        <f>'by country'!BO45-'by country'!AK45</f>
        <v>0.62999999999999989</v>
      </c>
      <c r="BZ45" s="40">
        <f>'by country'!BP45-'by country'!AL45</f>
        <v>0.39999999999999947</v>
      </c>
      <c r="CA45" s="40">
        <f>'by country'!BQ45-'by country'!AM45</f>
        <v>8.0000000000000071E-2</v>
      </c>
      <c r="CB45" s="40">
        <f>'by country'!BR45-'by country'!AN45</f>
        <v>0.20999999999999996</v>
      </c>
      <c r="CC45" s="40">
        <f>'by country'!BS45-'by country'!AO45</f>
        <v>0.3199999999999994</v>
      </c>
      <c r="CD45" s="148">
        <f t="shared" si="9"/>
        <v>0</v>
      </c>
      <c r="CE45" s="116">
        <f t="shared" si="10"/>
        <v>0</v>
      </c>
      <c r="CF45" s="115">
        <f t="shared" si="11"/>
        <v>0</v>
      </c>
      <c r="CG45" s="114">
        <f t="shared" si="12"/>
        <v>3</v>
      </c>
      <c r="CH45" s="22">
        <f t="shared" si="8"/>
        <v>3</v>
      </c>
      <c r="CI45" s="117">
        <f t="shared" si="13"/>
        <v>5</v>
      </c>
      <c r="CJ45" s="118">
        <f t="shared" si="14"/>
        <v>2</v>
      </c>
      <c r="CK45" s="119">
        <f t="shared" si="15"/>
        <v>1</v>
      </c>
      <c r="CL45" s="120">
        <f t="shared" si="16"/>
        <v>1</v>
      </c>
    </row>
    <row r="46" spans="1:90" s="37" customFormat="1" x14ac:dyDescent="0.25">
      <c r="A46" s="22" t="s">
        <v>59</v>
      </c>
      <c r="B46" s="40"/>
      <c r="C46" s="40"/>
      <c r="D46" s="40"/>
      <c r="E46" s="40"/>
      <c r="F46" s="40"/>
      <c r="G46" s="91"/>
      <c r="H46" s="40"/>
      <c r="I46" s="40"/>
      <c r="J46" s="40"/>
      <c r="K46" s="40"/>
      <c r="L46" s="91"/>
      <c r="M46" s="40"/>
      <c r="N46" s="40"/>
      <c r="O46" s="40"/>
      <c r="P46" s="40"/>
      <c r="Q46" s="91"/>
      <c r="R46" s="40"/>
      <c r="S46" s="40"/>
      <c r="T46" s="40"/>
      <c r="U46" s="40"/>
      <c r="V46" s="91"/>
      <c r="W46" s="40"/>
      <c r="X46" s="40"/>
      <c r="Y46" s="40"/>
      <c r="Z46" s="40"/>
      <c r="AA46" s="91"/>
      <c r="AB46" s="40"/>
      <c r="AC46" s="40"/>
      <c r="AD46" s="40"/>
      <c r="AE46" s="40"/>
      <c r="AF46" s="91"/>
      <c r="AG46" s="40"/>
      <c r="AH46" s="40"/>
      <c r="AI46" s="40"/>
      <c r="AJ46" s="40"/>
      <c r="AK46" s="91"/>
      <c r="AL46" s="40"/>
      <c r="AM46" s="40"/>
      <c r="AN46" s="40"/>
      <c r="AO46" s="40"/>
      <c r="AP46" s="91"/>
      <c r="AQ46" s="40"/>
      <c r="AR46" s="40"/>
      <c r="AS46" s="40"/>
      <c r="AT46" s="40"/>
      <c r="AU46" s="91"/>
      <c r="AV46" s="40"/>
      <c r="AW46" s="40"/>
      <c r="AX46" s="40"/>
      <c r="AY46" s="40"/>
      <c r="AZ46" s="91">
        <f>'by country'!AZ46-'by country'!AF46</f>
        <v>-1.08</v>
      </c>
      <c r="BA46" s="40">
        <f>'by country'!BA46-'by country'!AG46</f>
        <v>-0.6800000000000006</v>
      </c>
      <c r="BB46" s="40">
        <f>'by country'!BB46-'by country'!AH46</f>
        <v>-0.80000000000000071</v>
      </c>
      <c r="BC46" s="40">
        <f>'by country'!BC46-'by country'!AI46</f>
        <v>-0.58000000000000007</v>
      </c>
      <c r="BD46" s="40">
        <f>'by country'!BD46-'by country'!AJ46</f>
        <v>-0.75</v>
      </c>
      <c r="BE46" s="91"/>
      <c r="BF46" s="40"/>
      <c r="BG46" s="40"/>
      <c r="BH46" s="40"/>
      <c r="BI46" s="40"/>
      <c r="BJ46" s="93"/>
      <c r="BK46" s="49"/>
      <c r="BL46" s="49"/>
      <c r="BM46" s="49"/>
      <c r="BN46" s="49"/>
      <c r="BO46" s="91"/>
      <c r="BP46" s="40"/>
      <c r="BQ46" s="40"/>
      <c r="BR46" s="40"/>
      <c r="BS46" s="40"/>
      <c r="BT46" s="91"/>
      <c r="BU46" s="40"/>
      <c r="BV46" s="40"/>
      <c r="BW46" s="40"/>
      <c r="BX46" s="40"/>
      <c r="BY46" s="91">
        <f>'by country'!AZ46-'by country'!AF46</f>
        <v>-1.08</v>
      </c>
      <c r="BZ46" s="40">
        <f>'by country'!BA46-'by country'!AG46</f>
        <v>-0.6800000000000006</v>
      </c>
      <c r="CA46" s="40">
        <f>'by country'!BB46-'by country'!AH46</f>
        <v>-0.80000000000000071</v>
      </c>
      <c r="CB46" s="40">
        <f>'by country'!BC46-'by country'!AI46</f>
        <v>-0.58000000000000007</v>
      </c>
      <c r="CC46" s="40">
        <f>'by country'!BD46-'by country'!AJ46</f>
        <v>-0.75</v>
      </c>
      <c r="CD46" s="148">
        <f t="shared" si="9"/>
        <v>5</v>
      </c>
      <c r="CE46" s="116">
        <f t="shared" si="10"/>
        <v>0</v>
      </c>
      <c r="CF46" s="115">
        <f t="shared" si="11"/>
        <v>0</v>
      </c>
      <c r="CG46" s="114">
        <f t="shared" si="12"/>
        <v>0</v>
      </c>
      <c r="CH46" s="22">
        <f t="shared" si="8"/>
        <v>0</v>
      </c>
      <c r="CI46" s="117">
        <f t="shared" si="13"/>
        <v>0</v>
      </c>
      <c r="CJ46" s="118">
        <f t="shared" si="14"/>
        <v>0</v>
      </c>
      <c r="CK46" s="119">
        <f t="shared" si="15"/>
        <v>0</v>
      </c>
      <c r="CL46" s="120">
        <f t="shared" si="16"/>
        <v>0</v>
      </c>
    </row>
    <row r="47" spans="1:90" s="37" customFormat="1" x14ac:dyDescent="0.25">
      <c r="A47" s="22" t="s">
        <v>38</v>
      </c>
      <c r="B47" s="40"/>
      <c r="C47" s="40"/>
      <c r="D47" s="40"/>
      <c r="E47" s="40"/>
      <c r="F47" s="40"/>
      <c r="G47" s="91">
        <f>'by country'!G47-'by country'!B47</f>
        <v>0.22999999999999954</v>
      </c>
      <c r="H47" s="40">
        <f>'by country'!H47-'by country'!C47</f>
        <v>0.13999999999999968</v>
      </c>
      <c r="I47" s="40">
        <f>'by country'!I47-'by country'!D47</f>
        <v>-9.9999999999997868E-3</v>
      </c>
      <c r="J47" s="40">
        <f>'by country'!J47-'by country'!E47</f>
        <v>9.9999999999997868E-3</v>
      </c>
      <c r="K47" s="40">
        <f>'by country'!K47-'by country'!F47</f>
        <v>9.9999999999999645E-2</v>
      </c>
      <c r="L47" s="91">
        <f>'by country'!L47-'by country'!G47</f>
        <v>-5.9999999999999609E-2</v>
      </c>
      <c r="M47" s="40">
        <f>'by country'!M47-'by country'!H47</f>
        <v>0.1899999999999995</v>
      </c>
      <c r="N47" s="40">
        <f>'by country'!N47-'by country'!I47</f>
        <v>-4.9999999999999822E-2</v>
      </c>
      <c r="O47" s="40">
        <f>'by country'!O47-'by country'!J47</f>
        <v>4.0000000000000036E-2</v>
      </c>
      <c r="P47" s="40">
        <f>'by country'!P47-'by country'!K47</f>
        <v>2.0000000000000462E-2</v>
      </c>
      <c r="Q47" s="91">
        <f>'by country'!Q47-'by country'!L47</f>
        <v>-2.0000000000000462E-2</v>
      </c>
      <c r="R47" s="40">
        <f>'by country'!R47-'by country'!M47</f>
        <v>4.0000000000000036E-2</v>
      </c>
      <c r="S47" s="40">
        <f>'by country'!S47-'by country'!N47</f>
        <v>4.0000000000000036E-2</v>
      </c>
      <c r="T47" s="40">
        <f>'by country'!T47-'by country'!O47</f>
        <v>-1.9999999999999574E-2</v>
      </c>
      <c r="U47" s="40">
        <f>'by country'!U47-'by country'!P47</f>
        <v>9.9999999999997868E-3</v>
      </c>
      <c r="V47" s="91">
        <f>'by country'!V47-'by country'!Q47</f>
        <v>6.0000000000000497E-2</v>
      </c>
      <c r="W47" s="40">
        <f>'by country'!W47-'by country'!R47</f>
        <v>-1.9999999999999574E-2</v>
      </c>
      <c r="X47" s="40">
        <f>'by country'!X47-'by country'!S47</f>
        <v>-5.0000000000000711E-2</v>
      </c>
      <c r="Y47" s="40">
        <f>'by country'!Y47-'by country'!T47</f>
        <v>-2.0000000000000462E-2</v>
      </c>
      <c r="Z47" s="40">
        <f>'by country'!Z47-'by country'!U47</f>
        <v>-3.0000000000000249E-2</v>
      </c>
      <c r="AA47" s="91">
        <f>'by country'!AA47-'by country'!V47</f>
        <v>9.9999999999999645E-2</v>
      </c>
      <c r="AB47" s="40">
        <f>'by country'!AB47-'by country'!W47</f>
        <v>9.9999999999997868E-3</v>
      </c>
      <c r="AC47" s="40">
        <f>'by country'!AC47-'by country'!X47</f>
        <v>6.0000000000000497E-2</v>
      </c>
      <c r="AD47" s="40">
        <f>'by country'!AD47-'by country'!Y47</f>
        <v>2.0000000000000462E-2</v>
      </c>
      <c r="AE47" s="40">
        <f>'by country'!AE47-'by country'!Z47</f>
        <v>7.0000000000000284E-2</v>
      </c>
      <c r="AF47" s="91">
        <f>'by country'!AF47-'by country'!AA47</f>
        <v>0.10000000000000053</v>
      </c>
      <c r="AG47" s="40">
        <f>'by country'!AG47-'by country'!AB47</f>
        <v>9.9999999999997868E-3</v>
      </c>
      <c r="AH47" s="40">
        <f>'by country'!AH47-'by country'!AC47</f>
        <v>8.0000000000000071E-2</v>
      </c>
      <c r="AI47" s="40">
        <f>'by country'!AI47-'by country'!AD47</f>
        <v>7.0000000000000284E-2</v>
      </c>
      <c r="AJ47" s="40">
        <f>'by country'!AJ47-'by country'!AE47</f>
        <v>5.9999999999999609E-2</v>
      </c>
      <c r="AK47" s="91">
        <f>'by country'!AP47-'by country'!AK47</f>
        <v>0.10000000000000053</v>
      </c>
      <c r="AL47" s="40">
        <f>'by country'!AQ47-'by country'!AL47</f>
        <v>9.9999999999999645E-2</v>
      </c>
      <c r="AM47" s="40">
        <f>'by country'!AR47-'by country'!AM47</f>
        <v>9.9999999999999645E-2</v>
      </c>
      <c r="AN47" s="40">
        <f>'by country'!AS47-'by country'!AN47</f>
        <v>0.10000000000000053</v>
      </c>
      <c r="AO47" s="40">
        <f>'by country'!AT47-'by country'!AO47</f>
        <v>0.10000000000000053</v>
      </c>
      <c r="AP47" s="91">
        <f>'by country'!AP47-'by country'!AK47</f>
        <v>0.10000000000000053</v>
      </c>
      <c r="AQ47" s="40">
        <f>'by country'!AQ47-'by country'!AL47</f>
        <v>9.9999999999999645E-2</v>
      </c>
      <c r="AR47" s="40">
        <f>'by country'!AR47-'by country'!AM47</f>
        <v>9.9999999999999645E-2</v>
      </c>
      <c r="AS47" s="40">
        <f>'by country'!AS47-'by country'!AN47</f>
        <v>0.10000000000000053</v>
      </c>
      <c r="AT47" s="40">
        <f>'by country'!AT47-'by country'!AO47</f>
        <v>0.10000000000000053</v>
      </c>
      <c r="AU47" s="91">
        <f>'by country'!AU47-'by country'!AP47</f>
        <v>0</v>
      </c>
      <c r="AV47" s="40">
        <f>'by country'!AV47-'by country'!AQ47</f>
        <v>0</v>
      </c>
      <c r="AW47" s="40">
        <f>'by country'!AW47-'by country'!AR47</f>
        <v>0</v>
      </c>
      <c r="AX47" s="40">
        <f>'by country'!AX47-'by country'!AS47</f>
        <v>9.9999999999999645E-2</v>
      </c>
      <c r="AY47" s="40">
        <f>'by country'!AY47-'by country'!AT47</f>
        <v>0</v>
      </c>
      <c r="AZ47" s="91">
        <f>'by country'!AZ47-'by country'!AU47</f>
        <v>9.9999999999999645E-2</v>
      </c>
      <c r="BA47" s="40">
        <f>'by country'!BA47-'by country'!AV47</f>
        <v>9.9999999999999645E-2</v>
      </c>
      <c r="BB47" s="40">
        <f>'by country'!BB47-'by country'!AW47</f>
        <v>0</v>
      </c>
      <c r="BC47" s="40">
        <f>'by country'!BC47-'by country'!AX47</f>
        <v>0</v>
      </c>
      <c r="BD47" s="40">
        <f>'by country'!BD47-'by country'!AY47</f>
        <v>9.9999999999999645E-2</v>
      </c>
      <c r="BE47" s="91">
        <f>'by country'!BE47-'by country'!AZ47</f>
        <v>9.9999999999999645E-2</v>
      </c>
      <c r="BF47" s="40">
        <f>'by country'!BF47-'by country'!BA47</f>
        <v>0.10000000000000053</v>
      </c>
      <c r="BG47" s="40">
        <f>'by country'!BG47-'by country'!BB47</f>
        <v>9.9999999999999645E-2</v>
      </c>
      <c r="BH47" s="40">
        <f>'by country'!BH47-'by country'!BC47</f>
        <v>0</v>
      </c>
      <c r="BI47" s="40">
        <f>'by country'!BI47-'by country'!BD47</f>
        <v>9.9999999999999645E-2</v>
      </c>
      <c r="BJ47" s="91">
        <f>'by country'!BJ47-'by country'!BE47</f>
        <v>0.10000000000000053</v>
      </c>
      <c r="BK47" s="40">
        <f>'by country'!BK47-'by country'!BF47</f>
        <v>0</v>
      </c>
      <c r="BL47" s="40">
        <f>'by country'!BL47-'by country'!BG47</f>
        <v>0</v>
      </c>
      <c r="BM47" s="40">
        <f>'by country'!BM47-'by country'!BH47</f>
        <v>0</v>
      </c>
      <c r="BN47" s="40">
        <f>'by country'!BN47-'by country'!BI47</f>
        <v>0</v>
      </c>
      <c r="BO47" s="91">
        <f>'by country'!BO47-'by country'!BJ47</f>
        <v>-4.0000000000000036E-2</v>
      </c>
      <c r="BP47" s="40">
        <f>'by country'!BP47-'by country'!BK47</f>
        <v>9.9999999999997868E-3</v>
      </c>
      <c r="BQ47" s="40">
        <f>'by country'!BQ47-'by country'!BL47</f>
        <v>0</v>
      </c>
      <c r="BR47" s="40">
        <f>'by country'!BR47-'by country'!BM47</f>
        <v>8.0000000000000071E-2</v>
      </c>
      <c r="BS47" s="40">
        <f>'by country'!BS47-'by country'!BN47</f>
        <v>-1.9999999999999574E-2</v>
      </c>
      <c r="BT47" s="91">
        <f>'by country'!BT47-'by country'!BO47</f>
        <v>9.9999999999999645E-2</v>
      </c>
      <c r="BU47" s="40">
        <f>'by country'!BU47-'by country'!BP47</f>
        <v>5.9999999999999609E-2</v>
      </c>
      <c r="BV47" s="40">
        <f>'by country'!BV47-'by country'!BQ47</f>
        <v>-4.9999999999999822E-2</v>
      </c>
      <c r="BW47" s="40">
        <f>'by country'!BW47-'by country'!BR47</f>
        <v>-9.9999999999997868E-3</v>
      </c>
      <c r="BX47" s="40">
        <f>'by country'!BX47-'by country'!BS47</f>
        <v>1.9999999999999574E-2</v>
      </c>
      <c r="BY47" s="91">
        <f>'by country'!BT47-'by country'!B47</f>
        <v>0.88999999999999968</v>
      </c>
      <c r="BZ47" s="40">
        <f>'by country'!BU47-'by country'!C47</f>
        <v>0.82999999999999918</v>
      </c>
      <c r="CA47" s="40">
        <f>'by country'!BV47-'by country'!D47</f>
        <v>0.29999999999999982</v>
      </c>
      <c r="CB47" s="40">
        <f>'by country'!BW47-'by country'!E47</f>
        <v>0.44000000000000039</v>
      </c>
      <c r="CC47" s="40">
        <f>'by country'!BX47-'by country'!F47</f>
        <v>0.60999999999999943</v>
      </c>
      <c r="CD47" s="148">
        <f t="shared" si="9"/>
        <v>0</v>
      </c>
      <c r="CE47" s="116">
        <f t="shared" si="10"/>
        <v>0</v>
      </c>
      <c r="CF47" s="115">
        <f t="shared" si="11"/>
        <v>0</v>
      </c>
      <c r="CG47" s="114">
        <f t="shared" si="12"/>
        <v>13</v>
      </c>
      <c r="CH47" s="22">
        <f t="shared" si="8"/>
        <v>12</v>
      </c>
      <c r="CI47" s="117">
        <f t="shared" si="13"/>
        <v>42</v>
      </c>
      <c r="CJ47" s="118">
        <f t="shared" si="14"/>
        <v>3</v>
      </c>
      <c r="CK47" s="119">
        <f t="shared" si="15"/>
        <v>0</v>
      </c>
      <c r="CL47" s="120">
        <f t="shared" si="16"/>
        <v>0</v>
      </c>
    </row>
    <row r="48" spans="1:90" s="37" customFormat="1" x14ac:dyDescent="0.25">
      <c r="A48" s="22" t="s">
        <v>39</v>
      </c>
      <c r="B48" s="40"/>
      <c r="C48" s="40"/>
      <c r="D48" s="40"/>
      <c r="E48" s="40"/>
      <c r="F48" s="40"/>
      <c r="G48" s="91">
        <f>'by country'!G48-'by country'!B48</f>
        <v>0.1899999999999995</v>
      </c>
      <c r="H48" s="40">
        <f>'by country'!H48-'by country'!C48</f>
        <v>0.12999999999999989</v>
      </c>
      <c r="I48" s="40">
        <f>'by country'!I48-'by country'!D48</f>
        <v>1.9999999999999574E-2</v>
      </c>
      <c r="J48" s="40">
        <f>'by country'!J48-'by country'!E48</f>
        <v>-9.9999999999997868E-3</v>
      </c>
      <c r="K48" s="40">
        <f>'by country'!K48-'by country'!F48</f>
        <v>8.0000000000000071E-2</v>
      </c>
      <c r="L48" s="91">
        <f>'by country'!L48-'by country'!G48</f>
        <v>0.14000000000000057</v>
      </c>
      <c r="M48" s="40">
        <f>'by country'!M48-'by country'!H48</f>
        <v>0.20999999999999996</v>
      </c>
      <c r="N48" s="40">
        <f>'by country'!N48-'by country'!I48</f>
        <v>2.0000000000000462E-2</v>
      </c>
      <c r="O48" s="40">
        <f>'by country'!O48-'by country'!J48</f>
        <v>8.0000000000000071E-2</v>
      </c>
      <c r="P48" s="40">
        <f>'by country'!P48-'by country'!K48</f>
        <v>0.11000000000000032</v>
      </c>
      <c r="Q48" s="91">
        <f>'by country'!Q48-'by country'!L48</f>
        <v>-4.0000000000000036E-2</v>
      </c>
      <c r="R48" s="40">
        <f>'by country'!R48-'by country'!M48</f>
        <v>1.9999999999999574E-2</v>
      </c>
      <c r="S48" s="40">
        <f>'by country'!S48-'by country'!N48</f>
        <v>8.0000000000000071E-2</v>
      </c>
      <c r="T48" s="40">
        <f>'by country'!T48-'by country'!O48</f>
        <v>4.9999999999999822E-2</v>
      </c>
      <c r="U48" s="40">
        <f>'by country'!U48-'by country'!P48</f>
        <v>3.0000000000000249E-2</v>
      </c>
      <c r="V48" s="91">
        <f>'by country'!V48-'by country'!Q48</f>
        <v>4.9999999999999822E-2</v>
      </c>
      <c r="W48" s="40">
        <f>'by country'!W48-'by country'!R48</f>
        <v>-2.9999999999999361E-2</v>
      </c>
      <c r="X48" s="40">
        <f>'by country'!X48-'by country'!S48</f>
        <v>0</v>
      </c>
      <c r="Y48" s="40">
        <f>'by country'!Y48-'by country'!T48</f>
        <v>-4.0000000000000036E-2</v>
      </c>
      <c r="Z48" s="40">
        <f>'by country'!Z48-'by country'!U48</f>
        <v>-2.0000000000000462E-2</v>
      </c>
      <c r="AA48" s="91">
        <f>'by country'!AA48-'by country'!V48</f>
        <v>-3.0000000000000249E-2</v>
      </c>
      <c r="AB48" s="40">
        <f>'by country'!AB48-'by country'!W48</f>
        <v>-6.0000000000000497E-2</v>
      </c>
      <c r="AC48" s="40">
        <f>'by country'!AC48-'by country'!X48</f>
        <v>9.9999999999997868E-3</v>
      </c>
      <c r="AD48" s="40">
        <f>'by country'!AD48-'by country'!Y48</f>
        <v>9.9999999999997868E-3</v>
      </c>
      <c r="AE48" s="40">
        <f>'by country'!AE48-'by country'!Z48</f>
        <v>-9.9999999999997868E-3</v>
      </c>
      <c r="AF48" s="91">
        <f>'by country'!AF48-'by country'!AA48</f>
        <v>0.12000000000000011</v>
      </c>
      <c r="AG48" s="40">
        <f>'by country'!AG48-'by country'!AB48</f>
        <v>7.0000000000000284E-2</v>
      </c>
      <c r="AH48" s="40">
        <f>'by country'!AH48-'by country'!AC48</f>
        <v>4.9999999999999822E-2</v>
      </c>
      <c r="AI48" s="40">
        <f>'by country'!AI48-'by country'!AD48</f>
        <v>4.9999999999999822E-2</v>
      </c>
      <c r="AJ48" s="40">
        <f>'by country'!AJ48-'by country'!AE48</f>
        <v>7.0000000000000284E-2</v>
      </c>
      <c r="AK48" s="91">
        <f>'by country'!AP48-'by country'!AK48</f>
        <v>0</v>
      </c>
      <c r="AL48" s="40">
        <f>'by country'!AQ48-'by country'!AL48</f>
        <v>0</v>
      </c>
      <c r="AM48" s="40">
        <f>'by country'!AR48-'by country'!AM48</f>
        <v>0</v>
      </c>
      <c r="AN48" s="40">
        <f>'by country'!AS48-'by country'!AN48</f>
        <v>-9.9999999999999645E-2</v>
      </c>
      <c r="AO48" s="40">
        <f>'by country'!AT48-'by country'!AO48</f>
        <v>0</v>
      </c>
      <c r="AP48" s="91">
        <f>'by country'!AP48-'by country'!AK48</f>
        <v>0</v>
      </c>
      <c r="AQ48" s="40">
        <f>'by country'!AQ48-'by country'!AL48</f>
        <v>0</v>
      </c>
      <c r="AR48" s="40">
        <f>'by country'!AR48-'by country'!AM48</f>
        <v>0</v>
      </c>
      <c r="AS48" s="40">
        <f>'by country'!AS48-'by country'!AN48</f>
        <v>-9.9999999999999645E-2</v>
      </c>
      <c r="AT48" s="40">
        <f>'by country'!AT48-'by country'!AO48</f>
        <v>0</v>
      </c>
      <c r="AU48" s="91">
        <f>'by country'!AU48-'by country'!AP48</f>
        <v>0</v>
      </c>
      <c r="AV48" s="40">
        <f>'by country'!AV48-'by country'!AQ48</f>
        <v>-0.10000000000000053</v>
      </c>
      <c r="AW48" s="40">
        <f>'by country'!AW48-'by country'!AR48</f>
        <v>0.10000000000000053</v>
      </c>
      <c r="AX48" s="40">
        <f>'by country'!AX48-'by country'!AS48</f>
        <v>9.9999999999999645E-2</v>
      </c>
      <c r="AY48" s="40">
        <f>'by country'!AY48-'by country'!AT48</f>
        <v>0</v>
      </c>
      <c r="AZ48" s="91">
        <f>'by country'!AZ48-'by country'!AU48</f>
        <v>0.19999999999999929</v>
      </c>
      <c r="BA48" s="40">
        <f>'by country'!BA48-'by country'!AV48</f>
        <v>0.10000000000000053</v>
      </c>
      <c r="BB48" s="40">
        <f>'by country'!BB48-'by country'!AW48</f>
        <v>0</v>
      </c>
      <c r="BC48" s="40">
        <f>'by country'!BC48-'by country'!AX48</f>
        <v>0.10000000000000053</v>
      </c>
      <c r="BD48" s="40">
        <f>'by country'!BD48-'by country'!AY48</f>
        <v>0.10000000000000053</v>
      </c>
      <c r="BE48" s="91">
        <f>'by country'!BE48-'by country'!AZ48</f>
        <v>0</v>
      </c>
      <c r="BF48" s="40">
        <f>'by country'!BF48-'by country'!BA48</f>
        <v>0</v>
      </c>
      <c r="BG48" s="40">
        <f>'by country'!BG48-'by country'!BB48</f>
        <v>0</v>
      </c>
      <c r="BH48" s="40">
        <f>'by country'!BH48-'by country'!BC48</f>
        <v>0</v>
      </c>
      <c r="BI48" s="40">
        <f>'by country'!BI48-'by country'!BD48</f>
        <v>0</v>
      </c>
      <c r="BJ48" s="91">
        <f>'by country'!BJ48-'by country'!BE48</f>
        <v>0.10000000000000053</v>
      </c>
      <c r="BK48" s="40">
        <f>'by country'!BK48-'by country'!BF48</f>
        <v>9.9999999999999645E-2</v>
      </c>
      <c r="BL48" s="40">
        <f>'by country'!BL48-'by country'!BG48</f>
        <v>9.9999999999999645E-2</v>
      </c>
      <c r="BM48" s="40">
        <f>'by country'!BM48-'by country'!BH48</f>
        <v>0</v>
      </c>
      <c r="BN48" s="40">
        <f>'by country'!BN48-'by country'!BI48</f>
        <v>9.9999999999999645E-2</v>
      </c>
      <c r="BO48" s="91">
        <f>'by country'!BO48-'by country'!BJ48</f>
        <v>4.9999999999999822E-2</v>
      </c>
      <c r="BP48" s="40">
        <f>'by country'!BP48-'by country'!BK48</f>
        <v>3.0000000000000249E-2</v>
      </c>
      <c r="BQ48" s="40">
        <f>'by country'!BQ48-'by country'!BL48</f>
        <v>-4.0000000000000036E-2</v>
      </c>
      <c r="BR48" s="40">
        <f>'by country'!BR48-'by country'!BM48</f>
        <v>9.9999999999997868E-3</v>
      </c>
      <c r="BS48" s="40">
        <f>'by country'!BS48-'by country'!BN48</f>
        <v>-1.9999999999999574E-2</v>
      </c>
      <c r="BT48" s="91">
        <f>'by country'!BT48-'by country'!BO48</f>
        <v>4.0000000000000036E-2</v>
      </c>
      <c r="BU48" s="40">
        <f>'by country'!BU48-'by country'!BP48</f>
        <v>2.9999999999999361E-2</v>
      </c>
      <c r="BV48" s="40">
        <f>'by country'!BV48-'by country'!BQ48</f>
        <v>-4.0000000000000036E-2</v>
      </c>
      <c r="BW48" s="40">
        <f>'by country'!BW48-'by country'!BR48</f>
        <v>0</v>
      </c>
      <c r="BX48" s="40">
        <f>'by country'!BX48-'by country'!BS48</f>
        <v>0</v>
      </c>
      <c r="BY48" s="91">
        <f>'by country'!BT48-'by country'!B48</f>
        <v>0.75999999999999979</v>
      </c>
      <c r="BZ48" s="40">
        <f>'by country'!BU48-'by country'!C48</f>
        <v>0.52999999999999936</v>
      </c>
      <c r="CA48" s="40">
        <f>'by country'!BV48-'by country'!D48</f>
        <v>0.25999999999999979</v>
      </c>
      <c r="CB48" s="40">
        <f>'by country'!BW48-'by country'!E48</f>
        <v>0.33000000000000007</v>
      </c>
      <c r="CC48" s="40">
        <f>'by country'!BX48-'by country'!F48</f>
        <v>0.46000000000000085</v>
      </c>
      <c r="CD48" s="148">
        <f t="shared" si="9"/>
        <v>0</v>
      </c>
      <c r="CE48" s="116">
        <f t="shared" si="10"/>
        <v>0</v>
      </c>
      <c r="CF48" s="115">
        <f t="shared" si="11"/>
        <v>0</v>
      </c>
      <c r="CG48" s="114">
        <f t="shared" si="12"/>
        <v>14</v>
      </c>
      <c r="CH48" s="22">
        <f t="shared" si="8"/>
        <v>20</v>
      </c>
      <c r="CI48" s="117">
        <f t="shared" si="13"/>
        <v>30</v>
      </c>
      <c r="CJ48" s="118">
        <f t="shared" si="14"/>
        <v>6</v>
      </c>
      <c r="CK48" s="119">
        <f t="shared" si="15"/>
        <v>0</v>
      </c>
      <c r="CL48" s="120">
        <f t="shared" si="16"/>
        <v>0</v>
      </c>
    </row>
    <row r="49" spans="1:90" s="37" customFormat="1" x14ac:dyDescent="0.25">
      <c r="A49" s="22" t="s">
        <v>40</v>
      </c>
      <c r="B49" s="40"/>
      <c r="C49" s="40"/>
      <c r="D49" s="40"/>
      <c r="E49" s="40"/>
      <c r="F49" s="40"/>
      <c r="G49" s="91"/>
      <c r="H49" s="40"/>
      <c r="I49" s="40"/>
      <c r="J49" s="40"/>
      <c r="K49" s="40"/>
      <c r="L49" s="91"/>
      <c r="M49" s="40"/>
      <c r="N49" s="40"/>
      <c r="O49" s="40"/>
      <c r="P49" s="40"/>
      <c r="Q49" s="91"/>
      <c r="R49" s="40"/>
      <c r="S49" s="40"/>
      <c r="T49" s="40"/>
      <c r="U49" s="40"/>
      <c r="V49" s="91"/>
      <c r="W49" s="40"/>
      <c r="X49" s="40"/>
      <c r="Y49" s="40"/>
      <c r="Z49" s="40"/>
      <c r="AA49" s="91"/>
      <c r="AB49" s="40"/>
      <c r="AC49" s="40"/>
      <c r="AD49" s="40"/>
      <c r="AE49" s="40"/>
      <c r="AF49" s="91">
        <f>'by country'!AF49-'by country'!AA49</f>
        <v>9.9999999999997868E-3</v>
      </c>
      <c r="AG49" s="40">
        <f>'by country'!AG49-'by country'!AB49</f>
        <v>1.9999999999999574E-2</v>
      </c>
      <c r="AH49" s="40">
        <f>'by country'!AH49-'by country'!AC49</f>
        <v>3.0000000000000249E-2</v>
      </c>
      <c r="AI49" s="40">
        <f>'by country'!AI49-'by country'!AD49</f>
        <v>-9.9999999999997868E-3</v>
      </c>
      <c r="AJ49" s="40">
        <f>'by country'!AJ49-'by country'!AE49</f>
        <v>9.9999999999997868E-3</v>
      </c>
      <c r="AK49" s="91">
        <f>'by country'!AK49-'by country'!AF49</f>
        <v>0</v>
      </c>
      <c r="AL49" s="40">
        <f>'by country'!AL49-'by country'!AG49</f>
        <v>0.15000000000000036</v>
      </c>
      <c r="AM49" s="40">
        <f>'by country'!AM49-'by country'!AH49</f>
        <v>4.0000000000000036E-2</v>
      </c>
      <c r="AN49" s="40">
        <f>'by country'!AN49-'by country'!AI49</f>
        <v>4.0000000000000036E-2</v>
      </c>
      <c r="AO49" s="40">
        <f>'by country'!AO49-'by country'!AJ49</f>
        <v>2.0000000000000462E-2</v>
      </c>
      <c r="AP49" s="91">
        <f>'by country'!AP49-'by country'!AK49</f>
        <v>0</v>
      </c>
      <c r="AQ49" s="40">
        <f>'by country'!AQ49-'by country'!AL49</f>
        <v>-9.9999999999999645E-2</v>
      </c>
      <c r="AR49" s="40">
        <f>'by country'!AR49-'by country'!AM49</f>
        <v>-0.20000000000000018</v>
      </c>
      <c r="AS49" s="40">
        <f>'by country'!AS49-'by country'!AN49</f>
        <v>-0.20000000000000018</v>
      </c>
      <c r="AT49" s="40">
        <f>'by country'!AT49-'by country'!AO49</f>
        <v>-0.10000000000000053</v>
      </c>
      <c r="AU49" s="91">
        <f>'by country'!AU49-'by country'!AP49</f>
        <v>-9.9999999999999645E-2</v>
      </c>
      <c r="AV49" s="40">
        <f>'by country'!AV49-'by country'!AQ49</f>
        <v>0</v>
      </c>
      <c r="AW49" s="40">
        <f>'by country'!AW49-'by country'!AR49</f>
        <v>0.20000000000000018</v>
      </c>
      <c r="AX49" s="40">
        <f>'by country'!AX49-'by country'!AS49</f>
        <v>0.20000000000000018</v>
      </c>
      <c r="AY49" s="40">
        <f>'by country'!AY49-'by country'!AT49</f>
        <v>0.10000000000000053</v>
      </c>
      <c r="AZ49" s="91">
        <f>'by country'!AZ49-'by country'!AU49</f>
        <v>-0.5</v>
      </c>
      <c r="BA49" s="40">
        <f>'by country'!BA49-'by country'!AV49</f>
        <v>-0.30000000000000071</v>
      </c>
      <c r="BB49" s="40">
        <f>'by country'!BB49-'by country'!AW49</f>
        <v>-0.40000000000000036</v>
      </c>
      <c r="BC49" s="40">
        <f>'by country'!BC49-'by country'!AX49</f>
        <v>-0.5</v>
      </c>
      <c r="BD49" s="40">
        <f>'by country'!BD49-'by country'!AY49</f>
        <v>-0.40000000000000036</v>
      </c>
      <c r="BE49" s="91">
        <f>'by country'!BE49-'by country'!AZ49</f>
        <v>0.59999999999999964</v>
      </c>
      <c r="BF49" s="40">
        <f>'by country'!BF49-'by country'!BA49</f>
        <v>0.40000000000000036</v>
      </c>
      <c r="BG49" s="40">
        <f>'by country'!BG49-'by country'!BB49</f>
        <v>0.40000000000000036</v>
      </c>
      <c r="BH49" s="40">
        <f>'by country'!BH49-'by country'!BC49</f>
        <v>0.5</v>
      </c>
      <c r="BI49" s="40">
        <f>'by country'!BI49-'by country'!BD49</f>
        <v>0.40000000000000036</v>
      </c>
      <c r="BJ49" s="91">
        <f>'by country'!BJ49-'by country'!BE49</f>
        <v>0</v>
      </c>
      <c r="BK49" s="40">
        <f>'by country'!BK49-'by country'!BF49</f>
        <v>0</v>
      </c>
      <c r="BL49" s="40">
        <f>'by country'!BL49-'by country'!BG49</f>
        <v>0</v>
      </c>
      <c r="BM49" s="40">
        <f>'by country'!BM49-'by country'!BH49</f>
        <v>0</v>
      </c>
      <c r="BN49" s="40">
        <f>'by country'!BN49-'by country'!BI49</f>
        <v>9.9999999999999645E-2</v>
      </c>
      <c r="BO49" s="91">
        <f>'by country'!BO49-'by country'!BJ49</f>
        <v>0.40000000000000036</v>
      </c>
      <c r="BP49" s="40">
        <f>'by country'!BP49-'by country'!BK49</f>
        <v>0.41999999999999993</v>
      </c>
      <c r="BQ49" s="40">
        <f>'by country'!BQ49-'by country'!BL49</f>
        <v>0.19000000000000039</v>
      </c>
      <c r="BR49" s="40">
        <f>'by country'!BR49-'by country'!BM49</f>
        <v>0.20999999999999996</v>
      </c>
      <c r="BS49" s="40">
        <f>'by country'!BS49-'by country'!BN49</f>
        <v>0.24000000000000021</v>
      </c>
      <c r="BT49" s="91">
        <f>'by country'!BT49-'by country'!BO49</f>
        <v>2.9999999999999361E-2</v>
      </c>
      <c r="BU49" s="40">
        <f>'by country'!BU49-'by country'!BP49</f>
        <v>3.0000000000000249E-2</v>
      </c>
      <c r="BV49" s="40">
        <f>'by country'!BV49-'by country'!BQ49</f>
        <v>-4.0000000000000036E-2</v>
      </c>
      <c r="BW49" s="40">
        <f>'by country'!BW49-'by country'!BR49</f>
        <v>-4.0000000000000036E-2</v>
      </c>
      <c r="BX49" s="40">
        <f>'by country'!BX49-'by country'!BS49</f>
        <v>0</v>
      </c>
      <c r="BY49" s="91">
        <f>'by country'!BT49-'by country'!AA49</f>
        <v>0.4399999999999995</v>
      </c>
      <c r="BZ49" s="40">
        <f>'by country'!BU49-'by country'!AB49</f>
        <v>0.62000000000000011</v>
      </c>
      <c r="CA49" s="40">
        <f>'by country'!BV49-'by country'!AC49</f>
        <v>0.22000000000000064</v>
      </c>
      <c r="CB49" s="40">
        <f>'by country'!BW49-'by country'!AD49</f>
        <v>0.20000000000000018</v>
      </c>
      <c r="CC49" s="40">
        <f>'by country'!BX49-'by country'!AE49</f>
        <v>0.37000000000000011</v>
      </c>
      <c r="CD49" s="148">
        <f t="shared" si="9"/>
        <v>0</v>
      </c>
      <c r="CE49" s="116">
        <f t="shared" si="10"/>
        <v>5</v>
      </c>
      <c r="CF49" s="115">
        <f t="shared" si="11"/>
        <v>2</v>
      </c>
      <c r="CG49" s="114">
        <f t="shared" si="12"/>
        <v>6</v>
      </c>
      <c r="CH49" s="22">
        <f t="shared" si="8"/>
        <v>8</v>
      </c>
      <c r="CI49" s="117">
        <f t="shared" si="13"/>
        <v>11</v>
      </c>
      <c r="CJ49" s="118">
        <f t="shared" si="14"/>
        <v>6</v>
      </c>
      <c r="CK49" s="119">
        <f t="shared" si="15"/>
        <v>6</v>
      </c>
      <c r="CL49" s="120">
        <f t="shared" si="16"/>
        <v>1</v>
      </c>
    </row>
    <row r="50" spans="1:90" s="37" customFormat="1" hidden="1" x14ac:dyDescent="0.25">
      <c r="A50" s="22" t="s">
        <v>41</v>
      </c>
      <c r="B50" s="40"/>
      <c r="C50" s="40"/>
      <c r="D50" s="40"/>
      <c r="E50" s="40"/>
      <c r="F50" s="40"/>
      <c r="G50" s="91"/>
      <c r="H50" s="40"/>
      <c r="I50" s="40"/>
      <c r="J50" s="40"/>
      <c r="K50" s="40"/>
      <c r="L50" s="91"/>
      <c r="M50" s="40"/>
      <c r="N50" s="40"/>
      <c r="O50" s="40"/>
      <c r="P50" s="40"/>
      <c r="Q50" s="91"/>
      <c r="R50" s="40"/>
      <c r="S50" s="40"/>
      <c r="T50" s="40"/>
      <c r="U50" s="40"/>
      <c r="V50" s="91"/>
      <c r="W50" s="40"/>
      <c r="X50" s="40"/>
      <c r="Y50" s="40"/>
      <c r="Z50" s="40"/>
      <c r="AA50" s="91"/>
      <c r="AB50" s="40"/>
      <c r="AC50" s="40"/>
      <c r="AD50" s="40"/>
      <c r="AE50" s="40"/>
      <c r="AF50" s="91"/>
      <c r="AG50" s="40"/>
      <c r="AH50" s="40"/>
      <c r="AI50" s="40"/>
      <c r="AJ50" s="40"/>
      <c r="AK50" s="91"/>
      <c r="AL50" s="40"/>
      <c r="AM50" s="40"/>
      <c r="AN50" s="40"/>
      <c r="AO50" s="40"/>
      <c r="AP50" s="91"/>
      <c r="AQ50" s="40"/>
      <c r="AR50" s="40"/>
      <c r="AS50" s="40"/>
      <c r="AT50" s="40"/>
      <c r="AU50" s="91"/>
      <c r="AV50" s="40"/>
      <c r="AW50" s="40"/>
      <c r="AX50" s="40"/>
      <c r="AY50" s="40"/>
      <c r="AZ50" s="91"/>
      <c r="BA50" s="40"/>
      <c r="BB50" s="40"/>
      <c r="BC50" s="40"/>
      <c r="BD50" s="40"/>
      <c r="BE50" s="91">
        <f>'by country'!BE50-'by country'!AU50</f>
        <v>-9.9999999999999645E-2</v>
      </c>
      <c r="BF50" s="40">
        <f>'by country'!BF50-'by country'!AV50</f>
        <v>-9.9999999999999645E-2</v>
      </c>
      <c r="BG50" s="40">
        <f>'by country'!BG50-'by country'!AW50</f>
        <v>-9.9999999999999645E-2</v>
      </c>
      <c r="BH50" s="40">
        <f>'by country'!BH50-'by country'!AX50</f>
        <v>0</v>
      </c>
      <c r="BI50" s="40">
        <f>'by country'!BI50-'by country'!AY50</f>
        <v>0</v>
      </c>
      <c r="BJ50" s="93">
        <f>'by country'!BJ50-'by country'!BE50</f>
        <v>0</v>
      </c>
      <c r="BK50" s="49">
        <f>'by country'!BK50-'by country'!BF50</f>
        <v>9.9999999999999645E-2</v>
      </c>
      <c r="BL50" s="49">
        <f>'by country'!BL50-'by country'!BG50</f>
        <v>0</v>
      </c>
      <c r="BM50" s="49">
        <f>'by country'!BM50-'by country'!BH50</f>
        <v>-9.9999999999999645E-2</v>
      </c>
      <c r="BN50" s="49">
        <f>'by country'!BN50-'by country'!BI50</f>
        <v>0</v>
      </c>
      <c r="BO50" s="93">
        <f>'by country'!BO50-'by country'!BJ50</f>
        <v>0.15000000000000036</v>
      </c>
      <c r="BP50" s="49">
        <f>'by country'!BP50-'by country'!BK50</f>
        <v>-1.9999999999999574E-2</v>
      </c>
      <c r="BQ50" s="49">
        <f>'by country'!BQ50-'by country'!BL50</f>
        <v>4.0000000000000036E-2</v>
      </c>
      <c r="BR50" s="49">
        <f>'by country'!BR50-'by country'!BM50</f>
        <v>-9.9999999999997868E-3</v>
      </c>
      <c r="BS50" s="49">
        <f>'by country'!BS50-'by country'!BN50</f>
        <v>-1.9999999999999574E-2</v>
      </c>
      <c r="BT50" s="93">
        <f>'by country'!BT50-'by country'!BO50</f>
        <v>-1.0000000000000675E-2</v>
      </c>
      <c r="BU50" s="49">
        <f>'by country'!BU50-'by country'!BP50</f>
        <v>4.9999999999999822E-2</v>
      </c>
      <c r="BV50" s="49">
        <f>'by country'!BV50-'by country'!BQ50</f>
        <v>-0.12000000000000011</v>
      </c>
      <c r="BW50" s="49">
        <f>'by country'!BW50-'by country'!BR50</f>
        <v>2.9999999999999361E-2</v>
      </c>
      <c r="BX50" s="49">
        <f>'by country'!BX50-'by country'!BS50</f>
        <v>-1.0000000000000675E-2</v>
      </c>
      <c r="BY50" s="91">
        <f>'by country'!BT50-'by country'!AU50</f>
        <v>4.0000000000000036E-2</v>
      </c>
      <c r="BZ50" s="40">
        <f>'by country'!BU50-'by country'!AV50</f>
        <v>3.0000000000000249E-2</v>
      </c>
      <c r="CA50" s="40">
        <f>'by country'!BV50-'by country'!AW50</f>
        <v>-0.17999999999999972</v>
      </c>
      <c r="CB50" s="40">
        <f>'by country'!BW50-'by country'!AX50</f>
        <v>-8.0000000000000071E-2</v>
      </c>
      <c r="CC50" s="40">
        <f>'by country'!BX50-'by country'!AY50</f>
        <v>-3.0000000000000249E-2</v>
      </c>
      <c r="CD50" s="148">
        <f t="shared" si="9"/>
        <v>0</v>
      </c>
      <c r="CE50" s="116">
        <f t="shared" si="10"/>
        <v>0</v>
      </c>
      <c r="CF50" s="115">
        <f t="shared" si="11"/>
        <v>1</v>
      </c>
      <c r="CG50" s="114">
        <f t="shared" si="12"/>
        <v>9</v>
      </c>
      <c r="CH50" s="22">
        <f t="shared" si="8"/>
        <v>5</v>
      </c>
      <c r="CI50" s="117">
        <f t="shared" si="13"/>
        <v>4</v>
      </c>
      <c r="CJ50" s="118">
        <f t="shared" si="14"/>
        <v>1</v>
      </c>
      <c r="CK50" s="119">
        <f t="shared" si="15"/>
        <v>0</v>
      </c>
      <c r="CL50" s="120">
        <f t="shared" si="16"/>
        <v>0</v>
      </c>
    </row>
    <row r="51" spans="1:90" s="37" customFormat="1" x14ac:dyDescent="0.25">
      <c r="A51" s="22" t="s">
        <v>42</v>
      </c>
      <c r="B51" s="40"/>
      <c r="C51" s="40"/>
      <c r="D51" s="40"/>
      <c r="E51" s="40"/>
      <c r="F51" s="40"/>
      <c r="G51" s="91"/>
      <c r="H51" s="40"/>
      <c r="I51" s="40"/>
      <c r="J51" s="40"/>
      <c r="K51" s="40"/>
      <c r="L51" s="91">
        <f>'by country'!L51-'by country'!G51</f>
        <v>-0.74000000000000021</v>
      </c>
      <c r="M51" s="40">
        <f>'by country'!M51-'by country'!H51</f>
        <v>-4.0000000000000036E-2</v>
      </c>
      <c r="N51" s="40">
        <f>'by country'!N51-'by country'!I51</f>
        <v>-0.83000000000000007</v>
      </c>
      <c r="O51" s="40">
        <f>'by country'!O51-'by country'!J51</f>
        <v>-0.59000000000000075</v>
      </c>
      <c r="P51" s="40">
        <f>'by country'!P51-'by country'!K51</f>
        <v>-0.55000000000000071</v>
      </c>
      <c r="Q51" s="91">
        <f>'by country'!Q51-'by country'!L51</f>
        <v>-1.9999999999999574E-2</v>
      </c>
      <c r="R51" s="40">
        <f>'by country'!R51-'by country'!M51</f>
        <v>4.0000000000000036E-2</v>
      </c>
      <c r="S51" s="40">
        <f>'by country'!S51-'by country'!N51</f>
        <v>0.20000000000000018</v>
      </c>
      <c r="T51" s="40">
        <f>'by country'!T51-'by country'!O51</f>
        <v>4.0000000000000036E-2</v>
      </c>
      <c r="U51" s="40">
        <f>'by country'!U51-'by country'!P51</f>
        <v>6.0000000000000497E-2</v>
      </c>
      <c r="V51" s="91">
        <f>'by country'!V51-'by country'!Q51</f>
        <v>-0.11000000000000032</v>
      </c>
      <c r="W51" s="40">
        <f>'by country'!W51-'by country'!R51</f>
        <v>-0.13999999999999968</v>
      </c>
      <c r="X51" s="40">
        <f>'by country'!X51-'by country'!S51</f>
        <v>-5.0000000000000711E-2</v>
      </c>
      <c r="Y51" s="40">
        <f>'by country'!Y51-'by country'!T51</f>
        <v>-9.9999999999997868E-3</v>
      </c>
      <c r="Z51" s="40">
        <f>'by country'!Z51-'by country'!U51</f>
        <v>-6.0000000000000497E-2</v>
      </c>
      <c r="AA51" s="91">
        <f>'by country'!AA51-'by country'!V51</f>
        <v>-9.9999999999997868E-3</v>
      </c>
      <c r="AB51" s="40">
        <f>'by country'!AB51-'by country'!W51</f>
        <v>-0.16000000000000014</v>
      </c>
      <c r="AC51" s="40">
        <f>'by country'!AC51-'by country'!X51</f>
        <v>-7.9999999999999183E-2</v>
      </c>
      <c r="AD51" s="40">
        <f>'by country'!AD51-'by country'!Y51</f>
        <v>-8.9999999999999858E-2</v>
      </c>
      <c r="AE51" s="40">
        <f>'by country'!AE51-'by country'!Z51</f>
        <v>-9.9999999999999645E-2</v>
      </c>
      <c r="AF51" s="91">
        <f>'by country'!AF51-'by country'!AA51</f>
        <v>-9.9999999999997868E-3</v>
      </c>
      <c r="AG51" s="40">
        <f>'by country'!AG51-'by country'!AB51</f>
        <v>-0.10999999999999943</v>
      </c>
      <c r="AH51" s="40">
        <f>'by country'!AH51-'by country'!AC51</f>
        <v>-4.0000000000000036E-2</v>
      </c>
      <c r="AI51" s="40">
        <f>'by country'!AI51-'by country'!AD51</f>
        <v>3.0000000000000249E-2</v>
      </c>
      <c r="AJ51" s="40">
        <f>'by country'!AJ51-'by country'!AE51</f>
        <v>-3.0000000000000249E-2</v>
      </c>
      <c r="AK51" s="91">
        <f>'by country'!AP51-'by country'!AK51</f>
        <v>-9.9999999999999645E-2</v>
      </c>
      <c r="AL51" s="40">
        <f>'by country'!AQ51-'by country'!AL51</f>
        <v>0</v>
      </c>
      <c r="AM51" s="40">
        <f>'by country'!AR51-'by country'!AM51</f>
        <v>0</v>
      </c>
      <c r="AN51" s="40">
        <f>'by country'!AS51-'by country'!AN51</f>
        <v>0</v>
      </c>
      <c r="AO51" s="40">
        <f>'by country'!AT51-'by country'!AO51</f>
        <v>-9.9999999999999645E-2</v>
      </c>
      <c r="AP51" s="91">
        <f>'by country'!AP51-'by country'!AK51</f>
        <v>-9.9999999999999645E-2</v>
      </c>
      <c r="AQ51" s="40">
        <f>'by country'!AQ51-'by country'!AL51</f>
        <v>0</v>
      </c>
      <c r="AR51" s="40">
        <f>'by country'!AR51-'by country'!AM51</f>
        <v>0</v>
      </c>
      <c r="AS51" s="40">
        <f>'by country'!AS51-'by country'!AN51</f>
        <v>0</v>
      </c>
      <c r="AT51" s="40">
        <f>'by country'!AT51-'by country'!AO51</f>
        <v>-9.9999999999999645E-2</v>
      </c>
      <c r="AU51" s="91">
        <f>'by country'!AU51-'by country'!AP51</f>
        <v>-0.10000000000000053</v>
      </c>
      <c r="AV51" s="40">
        <f>'by country'!AV51-'by country'!AQ51</f>
        <v>-0.20000000000000018</v>
      </c>
      <c r="AW51" s="40">
        <f>'by country'!AW51-'by country'!AR51</f>
        <v>0</v>
      </c>
      <c r="AX51" s="40">
        <f>'by country'!AX51-'by country'!AS51</f>
        <v>-0.10000000000000053</v>
      </c>
      <c r="AY51" s="40">
        <f>'by country'!AY51-'by country'!AT51</f>
        <v>-9.9999999999999645E-2</v>
      </c>
      <c r="AZ51" s="91">
        <f>'by country'!AZ51-'by country'!AU51</f>
        <v>-9.9999999999999645E-2</v>
      </c>
      <c r="BA51" s="40">
        <f>'by country'!BA51-'by country'!AV51</f>
        <v>0.10000000000000053</v>
      </c>
      <c r="BB51" s="40">
        <f>'by country'!BB51-'by country'!AW51</f>
        <v>-0.10000000000000053</v>
      </c>
      <c r="BC51" s="40">
        <f>'by country'!BC51-'by country'!AX51</f>
        <v>0</v>
      </c>
      <c r="BD51" s="40">
        <f>'by country'!BD51-'by country'!AY51</f>
        <v>0</v>
      </c>
      <c r="BE51" s="91">
        <f>'by country'!BE51-'by country'!AZ51</f>
        <v>9.9999999999999645E-2</v>
      </c>
      <c r="BF51" s="40">
        <f>'by country'!BF51-'by country'!BA51</f>
        <v>-0.10000000000000053</v>
      </c>
      <c r="BG51" s="40">
        <f>'by country'!BG51-'by country'!BB51</f>
        <v>0</v>
      </c>
      <c r="BH51" s="40">
        <f>'by country'!BH51-'by country'!BC51</f>
        <v>0</v>
      </c>
      <c r="BI51" s="40">
        <f>'by country'!BI51-'by country'!BD51</f>
        <v>0</v>
      </c>
      <c r="BJ51" s="91">
        <f>'by country'!BJ51-'by country'!BE51</f>
        <v>-9.9999999999999645E-2</v>
      </c>
      <c r="BK51" s="40">
        <f>'by country'!BK51-'by country'!BF51</f>
        <v>0.10000000000000053</v>
      </c>
      <c r="BL51" s="40">
        <f>'by country'!BL51-'by country'!BG51</f>
        <v>-9.9999999999999645E-2</v>
      </c>
      <c r="BM51" s="40">
        <f>'by country'!BM51-'by country'!BH51</f>
        <v>0</v>
      </c>
      <c r="BN51" s="40">
        <f>'by country'!BN51-'by country'!BI51</f>
        <v>0</v>
      </c>
      <c r="BO51" s="91">
        <f>'by country'!BO51-'by country'!BJ51</f>
        <v>0.17999999999999972</v>
      </c>
      <c r="BP51" s="40">
        <f>'by country'!BP51-'by country'!BK51</f>
        <v>0</v>
      </c>
      <c r="BQ51" s="40">
        <f>'by country'!BQ51-'by country'!BL51</f>
        <v>-1.9999999999999574E-2</v>
      </c>
      <c r="BR51" s="40">
        <f>'by country'!BR51-'by country'!BM51</f>
        <v>-3.0000000000000249E-2</v>
      </c>
      <c r="BS51" s="40">
        <f>'by country'!BS51-'by country'!BN51</f>
        <v>0</v>
      </c>
      <c r="BT51" s="91">
        <f>'by country'!BT51-'by country'!BO51</f>
        <v>4.9999999999999822E-2</v>
      </c>
      <c r="BU51" s="40">
        <f>'by country'!BU51-'by country'!BP51</f>
        <v>-2.0000000000000462E-2</v>
      </c>
      <c r="BV51" s="40">
        <f>'by country'!BV51-'by country'!BQ51</f>
        <v>0.15999999999999925</v>
      </c>
      <c r="BW51" s="40">
        <f>'by country'!BW51-'by country'!BR51</f>
        <v>9.0000000000000746E-2</v>
      </c>
      <c r="BX51" s="40">
        <f>'by country'!BX51-'by country'!BS51</f>
        <v>6.9999999999999396E-2</v>
      </c>
      <c r="BY51" s="91">
        <f>'by country'!BT51-'by country'!G51</f>
        <v>-0.82000000000000028</v>
      </c>
      <c r="BZ51" s="40">
        <f>'by country'!BU51-'by country'!H51</f>
        <v>-0.41999999999999993</v>
      </c>
      <c r="CA51" s="40">
        <f>'by country'!BV51-'by country'!I51</f>
        <v>-0.85000000000000053</v>
      </c>
      <c r="CB51" s="40">
        <f>'by country'!BW51-'by country'!J51</f>
        <v>-0.62000000000000011</v>
      </c>
      <c r="CC51" s="40">
        <f>'by country'!BX51-'by country'!K51</f>
        <v>-0.6800000000000006</v>
      </c>
      <c r="CD51" s="148">
        <f t="shared" si="9"/>
        <v>4</v>
      </c>
      <c r="CE51" s="116">
        <f t="shared" si="10"/>
        <v>0</v>
      </c>
      <c r="CF51" s="115">
        <f t="shared" si="11"/>
        <v>3</v>
      </c>
      <c r="CG51" s="114">
        <f t="shared" si="12"/>
        <v>28</v>
      </c>
      <c r="CH51" s="22">
        <f t="shared" si="8"/>
        <v>16</v>
      </c>
      <c r="CI51" s="117">
        <f t="shared" si="13"/>
        <v>10</v>
      </c>
      <c r="CJ51" s="118">
        <f t="shared" si="14"/>
        <v>3</v>
      </c>
      <c r="CK51" s="119">
        <f t="shared" si="15"/>
        <v>0</v>
      </c>
      <c r="CL51" s="120">
        <f t="shared" si="16"/>
        <v>0</v>
      </c>
    </row>
    <row r="52" spans="1:90" s="37" customFormat="1" hidden="1" x14ac:dyDescent="0.25">
      <c r="A52" s="22" t="s">
        <v>74</v>
      </c>
      <c r="B52" s="40"/>
      <c r="C52" s="40"/>
      <c r="D52" s="40"/>
      <c r="E52" s="40"/>
      <c r="F52" s="40"/>
      <c r="G52" s="91"/>
      <c r="H52" s="40"/>
      <c r="I52" s="40"/>
      <c r="J52" s="40"/>
      <c r="K52" s="40"/>
      <c r="L52" s="91"/>
      <c r="M52" s="40"/>
      <c r="N52" s="40"/>
      <c r="O52" s="40"/>
      <c r="P52" s="40"/>
      <c r="Q52" s="91"/>
      <c r="R52" s="40"/>
      <c r="S52" s="40"/>
      <c r="T52" s="40"/>
      <c r="U52" s="40"/>
      <c r="V52" s="91"/>
      <c r="W52" s="40"/>
      <c r="X52" s="40"/>
      <c r="Y52" s="40"/>
      <c r="Z52" s="40"/>
      <c r="AA52" s="91"/>
      <c r="AB52" s="40"/>
      <c r="AC52" s="40"/>
      <c r="AD52" s="40"/>
      <c r="AE52" s="40"/>
      <c r="AF52" s="91"/>
      <c r="AG52" s="40"/>
      <c r="AH52" s="40"/>
      <c r="AI52" s="40"/>
      <c r="AJ52" s="40"/>
      <c r="AK52" s="91"/>
      <c r="AL52" s="40"/>
      <c r="AM52" s="40"/>
      <c r="AN52" s="40"/>
      <c r="AO52" s="40"/>
      <c r="AP52" s="91"/>
      <c r="AQ52" s="40"/>
      <c r="AR52" s="40"/>
      <c r="AS52" s="40"/>
      <c r="AT52" s="40"/>
      <c r="AU52" s="91"/>
      <c r="AV52" s="40"/>
      <c r="AW52" s="40"/>
      <c r="AX52" s="40"/>
      <c r="AY52" s="40"/>
      <c r="AZ52" s="91"/>
      <c r="BA52" s="40"/>
      <c r="BB52" s="40"/>
      <c r="BC52" s="40"/>
      <c r="BD52" s="40"/>
      <c r="BE52" s="91"/>
      <c r="BF52" s="40"/>
      <c r="BG52" s="40"/>
      <c r="BH52" s="40"/>
      <c r="BI52" s="40"/>
      <c r="BJ52" s="93"/>
      <c r="BK52" s="49"/>
      <c r="BL52" s="49"/>
      <c r="BM52" s="49"/>
      <c r="BN52" s="49"/>
      <c r="BO52" s="91"/>
      <c r="BP52" s="40"/>
      <c r="BQ52" s="40"/>
      <c r="BR52" s="40"/>
      <c r="BS52" s="40"/>
      <c r="BT52" s="91"/>
      <c r="BU52" s="40"/>
      <c r="BV52" s="40"/>
      <c r="BW52" s="40"/>
      <c r="BX52" s="40"/>
      <c r="BY52" s="91"/>
      <c r="BZ52" s="40"/>
      <c r="CA52" s="40"/>
      <c r="CB52" s="40"/>
      <c r="CC52" s="40"/>
      <c r="CD52" s="148"/>
      <c r="CE52" s="116"/>
      <c r="CF52" s="115"/>
      <c r="CG52" s="114"/>
      <c r="CH52" s="22"/>
      <c r="CI52" s="117"/>
      <c r="CJ52" s="118"/>
      <c r="CK52" s="119"/>
      <c r="CL52" s="120"/>
    </row>
    <row r="53" spans="1:90" s="37" customFormat="1" hidden="1" x14ac:dyDescent="0.25">
      <c r="A53" s="22" t="s">
        <v>43</v>
      </c>
      <c r="B53" s="40"/>
      <c r="C53" s="40"/>
      <c r="D53" s="40"/>
      <c r="E53" s="40"/>
      <c r="F53" s="40"/>
      <c r="G53" s="91"/>
      <c r="H53" s="40"/>
      <c r="I53" s="40"/>
      <c r="J53" s="40"/>
      <c r="K53" s="40"/>
      <c r="L53" s="91"/>
      <c r="M53" s="40"/>
      <c r="N53" s="40"/>
      <c r="O53" s="40"/>
      <c r="P53" s="40"/>
      <c r="Q53" s="91"/>
      <c r="R53" s="40"/>
      <c r="S53" s="40"/>
      <c r="T53" s="40"/>
      <c r="U53" s="40"/>
      <c r="V53" s="91"/>
      <c r="W53" s="40"/>
      <c r="X53" s="40"/>
      <c r="Y53" s="40"/>
      <c r="Z53" s="40"/>
      <c r="AA53" s="91"/>
      <c r="AB53" s="40"/>
      <c r="AC53" s="40"/>
      <c r="AD53" s="40"/>
      <c r="AE53" s="40"/>
      <c r="AF53" s="91"/>
      <c r="AG53" s="40"/>
      <c r="AH53" s="40"/>
      <c r="AI53" s="40"/>
      <c r="AJ53" s="40"/>
      <c r="AK53" s="91"/>
      <c r="AL53" s="40"/>
      <c r="AM53" s="40"/>
      <c r="AN53" s="40"/>
      <c r="AO53" s="40"/>
      <c r="AP53" s="91"/>
      <c r="AQ53" s="40"/>
      <c r="AR53" s="40"/>
      <c r="AS53" s="40"/>
      <c r="AT53" s="40"/>
      <c r="AU53" s="91"/>
      <c r="AV53" s="40"/>
      <c r="AW53" s="40"/>
      <c r="AX53" s="40"/>
      <c r="AY53" s="40"/>
      <c r="AZ53" s="91"/>
      <c r="BA53" s="40"/>
      <c r="BB53" s="40"/>
      <c r="BC53" s="40"/>
      <c r="BD53" s="40"/>
      <c r="BE53" s="91"/>
      <c r="BF53" s="40"/>
      <c r="BG53" s="40"/>
      <c r="BH53" s="40"/>
      <c r="BI53" s="40"/>
      <c r="BJ53" s="93"/>
      <c r="BK53" s="49"/>
      <c r="BL53" s="49"/>
      <c r="BM53" s="49"/>
      <c r="BN53" s="49"/>
      <c r="BO53" s="91"/>
      <c r="BP53" s="40"/>
      <c r="BQ53" s="40"/>
      <c r="BR53" s="40"/>
      <c r="BS53" s="40"/>
      <c r="BT53" s="91"/>
      <c r="BU53" s="40"/>
      <c r="BV53" s="40"/>
      <c r="BW53" s="40"/>
      <c r="BX53" s="40"/>
      <c r="BY53" s="91"/>
      <c r="BZ53" s="40"/>
      <c r="CA53" s="40"/>
      <c r="CB53" s="40"/>
      <c r="CC53" s="40"/>
      <c r="CD53" s="148"/>
      <c r="CE53" s="116"/>
      <c r="CF53" s="115"/>
      <c r="CG53" s="114"/>
      <c r="CH53" s="22"/>
      <c r="CI53" s="117"/>
      <c r="CJ53" s="118"/>
      <c r="CK53" s="119"/>
      <c r="CL53" s="120"/>
    </row>
    <row r="54" spans="1:90" s="37" customFormat="1" x14ac:dyDescent="0.25">
      <c r="A54" s="22" t="s">
        <v>44</v>
      </c>
      <c r="B54" s="40"/>
      <c r="C54" s="40"/>
      <c r="D54" s="40"/>
      <c r="E54" s="40"/>
      <c r="F54" s="40"/>
      <c r="G54" s="91"/>
      <c r="H54" s="40"/>
      <c r="I54" s="40"/>
      <c r="J54" s="40"/>
      <c r="K54" s="40"/>
      <c r="L54" s="91"/>
      <c r="M54" s="40"/>
      <c r="N54" s="40"/>
      <c r="O54" s="40"/>
      <c r="P54" s="40"/>
      <c r="Q54" s="91"/>
      <c r="R54" s="40"/>
      <c r="S54" s="40"/>
      <c r="T54" s="40"/>
      <c r="U54" s="40"/>
      <c r="V54" s="91"/>
      <c r="W54" s="40"/>
      <c r="X54" s="40"/>
      <c r="Y54" s="40"/>
      <c r="Z54" s="40"/>
      <c r="AA54" s="91"/>
      <c r="AB54" s="40"/>
      <c r="AC54" s="40"/>
      <c r="AD54" s="40"/>
      <c r="AE54" s="40"/>
      <c r="AF54" s="91"/>
      <c r="AG54" s="40"/>
      <c r="AH54" s="40"/>
      <c r="AI54" s="40"/>
      <c r="AJ54" s="40"/>
      <c r="AK54" s="91"/>
      <c r="AL54" s="40"/>
      <c r="AM54" s="40"/>
      <c r="AN54" s="40"/>
      <c r="AO54" s="40"/>
      <c r="AP54" s="91"/>
      <c r="AQ54" s="40"/>
      <c r="AR54" s="40"/>
      <c r="AS54" s="40"/>
      <c r="AT54" s="40"/>
      <c r="AU54" s="91">
        <f>'by country'!AU54-'by country'!AP54</f>
        <v>-0.20000000000000018</v>
      </c>
      <c r="AV54" s="40">
        <f>'by country'!AV54-'by country'!AQ54</f>
        <v>-9.9999999999999645E-2</v>
      </c>
      <c r="AW54" s="40">
        <f>'by country'!AW54-'by country'!AR54</f>
        <v>9.9999999999999645E-2</v>
      </c>
      <c r="AX54" s="40">
        <f>'by country'!AX54-'by country'!AS54</f>
        <v>9.9999999999999645E-2</v>
      </c>
      <c r="AY54" s="40">
        <f>'by country'!AY54-'by country'!AT54</f>
        <v>0</v>
      </c>
      <c r="AZ54" s="91">
        <f>'by country'!AZ54-'by country'!AU54</f>
        <v>-9.9999999999999645E-2</v>
      </c>
      <c r="BA54" s="40">
        <f>'by country'!BA54-'by country'!AV54</f>
        <v>-9.9999999999999645E-2</v>
      </c>
      <c r="BB54" s="40">
        <f>'by country'!BB54-'by country'!AW54</f>
        <v>0</v>
      </c>
      <c r="BC54" s="40">
        <f>'by country'!BC54-'by country'!AX54</f>
        <v>0</v>
      </c>
      <c r="BD54" s="40">
        <f>'by country'!BD54-'by country'!AY54</f>
        <v>0</v>
      </c>
      <c r="BE54" s="91">
        <f>'by country'!BE54-'by country'!AZ54</f>
        <v>0</v>
      </c>
      <c r="BF54" s="40">
        <f>'by country'!BF54-'by country'!BA54</f>
        <v>0</v>
      </c>
      <c r="BG54" s="40">
        <f>'by country'!BG54-'by country'!BB54</f>
        <v>-9.9999999999999645E-2</v>
      </c>
      <c r="BH54" s="40">
        <f>'by country'!BH54-'by country'!BC54</f>
        <v>-9.9999999999999645E-2</v>
      </c>
      <c r="BI54" s="40">
        <f>'by country'!BI54-'by country'!BD54</f>
        <v>-9.9999999999999645E-2</v>
      </c>
      <c r="BJ54" s="91">
        <f>'by country'!BJ54-'by country'!BE54</f>
        <v>0</v>
      </c>
      <c r="BK54" s="40">
        <f>'by country'!BK54-'by country'!BF54</f>
        <v>9.9999999999999645E-2</v>
      </c>
      <c r="BL54" s="40">
        <f>'by country'!BL54-'by country'!BG54</f>
        <v>0.20000000000000018</v>
      </c>
      <c r="BM54" s="40">
        <f>'by country'!BM54-'by country'!BH54</f>
        <v>0</v>
      </c>
      <c r="BN54" s="40">
        <f>'by country'!BN54-'by country'!BI54</f>
        <v>0</v>
      </c>
      <c r="BO54" s="91">
        <f>'by country'!BO54-'by country'!BJ54</f>
        <v>0.22999999999999954</v>
      </c>
      <c r="BP54" s="40">
        <f>'by country'!BP54-'by country'!BK54</f>
        <v>0.12999999999999989</v>
      </c>
      <c r="BQ54" s="40">
        <f>'by country'!BQ54-'by country'!BL54</f>
        <v>6.9999999999999396E-2</v>
      </c>
      <c r="BR54" s="40">
        <f>'by country'!BR54-'by country'!BM54</f>
        <v>0.11000000000000032</v>
      </c>
      <c r="BS54" s="40">
        <f>'by country'!BS54-'by country'!BN54</f>
        <v>0.19999999999999929</v>
      </c>
      <c r="BT54" s="91">
        <f>'by country'!BT54-'by country'!BO54</f>
        <v>0.23000000000000043</v>
      </c>
      <c r="BU54" s="40">
        <f>'by country'!BU54-'by country'!BP54</f>
        <v>0.16000000000000014</v>
      </c>
      <c r="BV54" s="40">
        <f>'by country'!BV54-'by country'!BQ54</f>
        <v>0.17000000000000082</v>
      </c>
      <c r="BW54" s="40">
        <f>'by country'!BW54-'by country'!BR54</f>
        <v>0.16999999999999993</v>
      </c>
      <c r="BX54" s="40">
        <f>'by country'!BX54-'by country'!BS54</f>
        <v>0.1800000000000006</v>
      </c>
      <c r="BY54" s="91">
        <f>'by country'!BT54-'by country'!AP54</f>
        <v>0.16000000000000014</v>
      </c>
      <c r="BZ54" s="40">
        <f>'by country'!BU54-'by country'!AQ54</f>
        <v>0.19000000000000039</v>
      </c>
      <c r="CA54" s="40">
        <f>'by country'!BV54-'by country'!AR54</f>
        <v>0.44000000000000039</v>
      </c>
      <c r="CB54" s="40">
        <f>'by country'!BW54-'by country'!AS54</f>
        <v>0.28000000000000025</v>
      </c>
      <c r="CC54" s="40">
        <f>'by country'!BX54-'by country'!AT54</f>
        <v>0.28000000000000025</v>
      </c>
      <c r="CD54" s="148">
        <f t="shared" si="9"/>
        <v>0</v>
      </c>
      <c r="CE54" s="116">
        <f t="shared" si="10"/>
        <v>0</v>
      </c>
      <c r="CF54" s="115">
        <f t="shared" si="11"/>
        <v>1</v>
      </c>
      <c r="CG54" s="114">
        <f t="shared" si="12"/>
        <v>6</v>
      </c>
      <c r="CH54" s="22">
        <f t="shared" si="8"/>
        <v>9</v>
      </c>
      <c r="CI54" s="117">
        <f t="shared" si="13"/>
        <v>5</v>
      </c>
      <c r="CJ54" s="118">
        <f t="shared" si="14"/>
        <v>9</v>
      </c>
      <c r="CK54" s="119">
        <f t="shared" si="15"/>
        <v>0</v>
      </c>
      <c r="CL54" s="120">
        <f t="shared" si="16"/>
        <v>0</v>
      </c>
    </row>
    <row r="55" spans="1:90" s="37" customFormat="1" x14ac:dyDescent="0.25">
      <c r="A55" s="22" t="s">
        <v>45</v>
      </c>
      <c r="B55" s="40"/>
      <c r="C55" s="40"/>
      <c r="D55" s="40"/>
      <c r="E55" s="40"/>
      <c r="F55" s="40"/>
      <c r="G55" s="91">
        <f>'by country'!G55-'by country'!B55</f>
        <v>0.14000000000000057</v>
      </c>
      <c r="H55" s="40">
        <f>'by country'!H55-'by country'!C55</f>
        <v>3.0000000000000249E-2</v>
      </c>
      <c r="I55" s="40">
        <f>'by country'!I55-'by country'!D55</f>
        <v>-2.0000000000000462E-2</v>
      </c>
      <c r="J55" s="40">
        <f>'by country'!J55-'by country'!E55</f>
        <v>0</v>
      </c>
      <c r="K55" s="40">
        <f>'by country'!K55-'by country'!F55</f>
        <v>4.0000000000000036E-2</v>
      </c>
      <c r="L55" s="91">
        <f>'by country'!L55-'by country'!G55</f>
        <v>-3.0000000000000249E-2</v>
      </c>
      <c r="M55" s="40">
        <f>'by country'!M55-'by country'!H55</f>
        <v>0.16000000000000014</v>
      </c>
      <c r="N55" s="40">
        <f>'by country'!N55-'by country'!I55</f>
        <v>-5.9999999999999609E-2</v>
      </c>
      <c r="O55" s="40">
        <f>'by country'!O55-'by country'!J55</f>
        <v>8.9999999999999858E-2</v>
      </c>
      <c r="P55" s="40">
        <f>'by country'!P55-'by country'!K55</f>
        <v>4.0000000000000036E-2</v>
      </c>
      <c r="Q55" s="91">
        <f>'by country'!Q55-'by country'!L55</f>
        <v>-3.0000000000000249E-2</v>
      </c>
      <c r="R55" s="40">
        <f>'by country'!R55-'by country'!M55</f>
        <v>2.9999999999999361E-2</v>
      </c>
      <c r="S55" s="40">
        <f>'by country'!S55-'by country'!N55</f>
        <v>-1.0000000000000675E-2</v>
      </c>
      <c r="T55" s="40">
        <f>'by country'!T55-'by country'!O55</f>
        <v>-5.9999999999999609E-2</v>
      </c>
      <c r="U55" s="40">
        <f>'by country'!U55-'by country'!P55</f>
        <v>-1.9999999999999574E-2</v>
      </c>
      <c r="V55" s="91">
        <f>'by country'!V55-'by country'!Q55</f>
        <v>-5.9999999999999609E-2</v>
      </c>
      <c r="W55" s="40">
        <f>'by country'!W55-'by country'!R55</f>
        <v>-6.9999999999999396E-2</v>
      </c>
      <c r="X55" s="40">
        <f>'by country'!X55-'by country'!S55</f>
        <v>-9.9999999999997868E-3</v>
      </c>
      <c r="Y55" s="40">
        <f>'by country'!Y55-'by country'!T55</f>
        <v>-6.0000000000000497E-2</v>
      </c>
      <c r="Z55" s="40">
        <f>'by country'!Z55-'by country'!U55</f>
        <v>-8.0000000000000071E-2</v>
      </c>
      <c r="AA55" s="91">
        <f>'by country'!AA55-'by country'!V55</f>
        <v>0.14999999999999947</v>
      </c>
      <c r="AB55" s="40">
        <f>'by country'!AB55-'by country'!W55</f>
        <v>4.9999999999999822E-2</v>
      </c>
      <c r="AC55" s="40">
        <f>'by country'!AC55-'by country'!X55</f>
        <v>9.9999999999997868E-3</v>
      </c>
      <c r="AD55" s="40">
        <f>'by country'!AD55-'by country'!Y55</f>
        <v>8.0000000000000071E-2</v>
      </c>
      <c r="AE55" s="40">
        <f>'by country'!AE55-'by country'!Z55</f>
        <v>9.9999999999999645E-2</v>
      </c>
      <c r="AF55" s="91">
        <f>'by country'!AF55-'by country'!AA55</f>
        <v>0.15000000000000036</v>
      </c>
      <c r="AG55" s="40">
        <f>'by country'!AG55-'by country'!AB55</f>
        <v>4.9999999999999822E-2</v>
      </c>
      <c r="AH55" s="40">
        <f>'by country'!AH55-'by country'!AC55</f>
        <v>0</v>
      </c>
      <c r="AI55" s="40">
        <f>'by country'!AI55-'by country'!AD55</f>
        <v>-4.0000000000000036E-2</v>
      </c>
      <c r="AJ55" s="40">
        <f>'by country'!AJ55-'by country'!AE55</f>
        <v>4.0000000000000036E-2</v>
      </c>
      <c r="AK55" s="91">
        <f>'by country'!AK55-'by country'!AF55</f>
        <v>7.0000000000000284E-2</v>
      </c>
      <c r="AL55" s="40">
        <f>'by country'!AL55-'by country'!AG55</f>
        <v>5.9999999999999609E-2</v>
      </c>
      <c r="AM55" s="40">
        <f>'by country'!AM55-'by country'!AH55</f>
        <v>4.0000000000000036E-2</v>
      </c>
      <c r="AN55" s="40">
        <f>'by country'!AN55-'by country'!AI55</f>
        <v>2.0000000000000462E-2</v>
      </c>
      <c r="AO55" s="40">
        <f>'by country'!AO55-'by country'!AJ55</f>
        <v>6.0000000000000497E-2</v>
      </c>
      <c r="AP55" s="91">
        <f>'by country'!AP55-'by country'!AK55</f>
        <v>0</v>
      </c>
      <c r="AQ55" s="40">
        <f>'by country'!AQ55-'by country'!AL55</f>
        <v>0</v>
      </c>
      <c r="AR55" s="40">
        <f>'by country'!AR55-'by country'!AM55</f>
        <v>0</v>
      </c>
      <c r="AS55" s="40">
        <f>'by country'!AS55-'by country'!AN55</f>
        <v>0</v>
      </c>
      <c r="AT55" s="40">
        <f>'by country'!AT55-'by country'!AO55</f>
        <v>0</v>
      </c>
      <c r="AU55" s="91">
        <f>'by country'!AU55-'by country'!AP55</f>
        <v>0</v>
      </c>
      <c r="AV55" s="40">
        <f>'by country'!AV55-'by country'!AQ55</f>
        <v>0</v>
      </c>
      <c r="AW55" s="40">
        <f>'by country'!AW55-'by country'!AR55</f>
        <v>0</v>
      </c>
      <c r="AX55" s="40">
        <f>'by country'!AX55-'by country'!AS55</f>
        <v>0</v>
      </c>
      <c r="AY55" s="40">
        <f>'by country'!AY55-'by country'!AT55</f>
        <v>0</v>
      </c>
      <c r="AZ55" s="91">
        <f>'by country'!AZ55-'by country'!AU55</f>
        <v>9.9999999999999645E-2</v>
      </c>
      <c r="BA55" s="40">
        <f>'by country'!BA55-'by country'!AV55</f>
        <v>0.10000000000000053</v>
      </c>
      <c r="BB55" s="40">
        <f>'by country'!BB55-'by country'!AW55</f>
        <v>0</v>
      </c>
      <c r="BC55" s="40">
        <f>'by country'!BC55-'by country'!AX55</f>
        <v>9.9999999999999645E-2</v>
      </c>
      <c r="BD55" s="40">
        <f>'by country'!BD55-'by country'!AY55</f>
        <v>9.9999999999999645E-2</v>
      </c>
      <c r="BE55" s="91">
        <f>'by country'!BE55-'by country'!AZ55</f>
        <v>0</v>
      </c>
      <c r="BF55" s="40">
        <f>'by country'!BF55-'by country'!BA55</f>
        <v>0</v>
      </c>
      <c r="BG55" s="40">
        <f>'by country'!BG55-'by country'!BB55</f>
        <v>0</v>
      </c>
      <c r="BH55" s="40">
        <f>'by country'!BH55-'by country'!BC55</f>
        <v>0</v>
      </c>
      <c r="BI55" s="40">
        <f>'by country'!BI55-'by country'!BD55</f>
        <v>0</v>
      </c>
      <c r="BJ55" s="91">
        <f>'by country'!BJ55-'by country'!BE55</f>
        <v>0</v>
      </c>
      <c r="BK55" s="40">
        <f>'by country'!BK55-'by country'!BF55</f>
        <v>0</v>
      </c>
      <c r="BL55" s="40">
        <f>'by country'!BL55-'by country'!BG55</f>
        <v>0</v>
      </c>
      <c r="BM55" s="40">
        <f>'by country'!BM55-'by country'!BH55</f>
        <v>0</v>
      </c>
      <c r="BN55" s="40">
        <f>'by country'!BN55-'by country'!BI55</f>
        <v>0</v>
      </c>
      <c r="BO55" s="91">
        <f>'by country'!BO55-'by country'!BJ55</f>
        <v>-3.0000000000000249E-2</v>
      </c>
      <c r="BP55" s="40">
        <f>'by country'!BP55-'by country'!BK55</f>
        <v>-3.0000000000000249E-2</v>
      </c>
      <c r="BQ55" s="40">
        <f>'by country'!BQ55-'by country'!BL55</f>
        <v>-9.9999999999997868E-3</v>
      </c>
      <c r="BR55" s="40">
        <f>'by country'!BR55-'by country'!BM55</f>
        <v>-8.9999999999999858E-2</v>
      </c>
      <c r="BS55" s="40">
        <f>'by country'!BS55-'by country'!BN55</f>
        <v>-8.0000000000000071E-2</v>
      </c>
      <c r="BT55" s="91">
        <f>'by country'!BT55-'by country'!BO55</f>
        <v>0.12000000000000011</v>
      </c>
      <c r="BU55" s="40">
        <f>'by country'!BU55-'by country'!BP55</f>
        <v>4.9999999999999822E-2</v>
      </c>
      <c r="BV55" s="40">
        <f>'by country'!BV55-'by country'!BQ55</f>
        <v>4.0000000000000036E-2</v>
      </c>
      <c r="BW55" s="40">
        <f>'by country'!BW55-'by country'!BR55</f>
        <v>2.0000000000000462E-2</v>
      </c>
      <c r="BX55" s="40">
        <f>'by country'!BX55-'by country'!BS55</f>
        <v>6.0000000000000497E-2</v>
      </c>
      <c r="BY55" s="91">
        <f>'by country'!BT55-'by country'!B55</f>
        <v>0.58000000000000007</v>
      </c>
      <c r="BZ55" s="40">
        <f>'by country'!BU55-'by country'!C55</f>
        <v>0.42999999999999972</v>
      </c>
      <c r="CA55" s="40">
        <f>'by country'!BV55-'by country'!D55</f>
        <v>-2.0000000000000462E-2</v>
      </c>
      <c r="CB55" s="40">
        <f>'by country'!BW55-'by country'!E55</f>
        <v>6.0000000000000497E-2</v>
      </c>
      <c r="CC55" s="40">
        <f>'by country'!BX55-'by country'!F55</f>
        <v>0.26000000000000068</v>
      </c>
      <c r="CD55" s="148">
        <f t="shared" si="9"/>
        <v>0</v>
      </c>
      <c r="CE55" s="116">
        <f t="shared" si="10"/>
        <v>0</v>
      </c>
      <c r="CF55" s="115">
        <f t="shared" si="11"/>
        <v>0</v>
      </c>
      <c r="CG55" s="114">
        <f t="shared" si="12"/>
        <v>18</v>
      </c>
      <c r="CH55" s="22">
        <f t="shared" si="8"/>
        <v>23</v>
      </c>
      <c r="CI55" s="117">
        <f t="shared" si="13"/>
        <v>24</v>
      </c>
      <c r="CJ55" s="118">
        <f t="shared" si="14"/>
        <v>5</v>
      </c>
      <c r="CK55" s="119">
        <f t="shared" si="15"/>
        <v>0</v>
      </c>
      <c r="CL55" s="120">
        <f t="shared" si="16"/>
        <v>0</v>
      </c>
    </row>
    <row r="56" spans="1:90" s="21" customFormat="1" ht="15.6" thickBot="1" x14ac:dyDescent="0.3">
      <c r="A56" s="182" t="s">
        <v>180</v>
      </c>
      <c r="B56" s="182"/>
      <c r="C56" s="182"/>
      <c r="D56" s="182"/>
      <c r="E56" s="182"/>
      <c r="F56" s="182"/>
      <c r="G56" s="182"/>
      <c r="H56" s="182"/>
      <c r="I56" s="182"/>
      <c r="J56" s="182"/>
      <c r="K56" s="182"/>
      <c r="L56" s="182"/>
      <c r="M56" s="182"/>
      <c r="N56" s="182"/>
      <c r="O56" s="182"/>
      <c r="P56" s="182"/>
      <c r="Q56" s="182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182"/>
      <c r="AE56" s="182"/>
      <c r="AF56" s="182"/>
      <c r="AG56" s="182"/>
      <c r="AH56" s="182"/>
      <c r="AI56" s="182"/>
      <c r="AJ56" s="182"/>
      <c r="AK56" s="182"/>
      <c r="AL56" s="182"/>
      <c r="AM56" s="182"/>
      <c r="AN56" s="182"/>
      <c r="AO56" s="182"/>
      <c r="AP56" s="182"/>
      <c r="AQ56" s="182"/>
      <c r="AR56" s="182"/>
      <c r="AS56" s="182"/>
      <c r="AT56" s="182"/>
      <c r="AU56" s="182"/>
      <c r="AV56" s="182"/>
      <c r="AW56" s="182"/>
      <c r="AX56" s="182"/>
      <c r="AY56" s="182"/>
      <c r="AZ56" s="182"/>
      <c r="BA56" s="182"/>
      <c r="BB56" s="182"/>
      <c r="BC56" s="182"/>
      <c r="BD56" s="182"/>
      <c r="BE56" s="182"/>
      <c r="BF56" s="182"/>
      <c r="BG56" s="182"/>
      <c r="BH56" s="182"/>
      <c r="BI56" s="182"/>
      <c r="BJ56" s="182"/>
      <c r="BK56" s="182"/>
      <c r="BL56" s="182"/>
      <c r="BM56" s="182"/>
      <c r="BN56" s="182"/>
      <c r="BO56" s="182"/>
      <c r="BP56" s="182"/>
      <c r="BQ56" s="182"/>
      <c r="BR56" s="182"/>
      <c r="BS56" s="182"/>
      <c r="BT56" s="182"/>
      <c r="BU56" s="182"/>
      <c r="BV56" s="182"/>
      <c r="BW56" s="182"/>
      <c r="BX56" s="182"/>
      <c r="BY56" s="113"/>
      <c r="BZ56" s="31"/>
      <c r="CA56" s="31"/>
      <c r="CB56" s="31"/>
      <c r="CC56" s="31"/>
      <c r="CD56" s="149">
        <f t="shared" ref="CD56:CL56" si="17">SUM(CD4:CD55)</f>
        <v>14</v>
      </c>
      <c r="CE56" s="121">
        <f t="shared" si="17"/>
        <v>28</v>
      </c>
      <c r="CF56" s="122">
        <f t="shared" si="17"/>
        <v>120</v>
      </c>
      <c r="CG56" s="123">
        <f t="shared" si="17"/>
        <v>541</v>
      </c>
      <c r="CH56" s="160">
        <f t="shared" si="8"/>
        <v>0</v>
      </c>
      <c r="CI56" s="124">
        <f t="shared" si="17"/>
        <v>731</v>
      </c>
      <c r="CJ56" s="125">
        <f t="shared" si="17"/>
        <v>222</v>
      </c>
      <c r="CK56" s="126">
        <f t="shared" si="17"/>
        <v>58</v>
      </c>
      <c r="CL56" s="127">
        <f t="shared" si="17"/>
        <v>4</v>
      </c>
    </row>
    <row r="57" spans="1:90" x14ac:dyDescent="0.25">
      <c r="A57" s="24" t="s">
        <v>161</v>
      </c>
      <c r="B57" s="25"/>
      <c r="C57" s="25"/>
      <c r="D57" s="25"/>
      <c r="E57" s="25"/>
      <c r="F57" s="25"/>
      <c r="G57" s="68"/>
      <c r="H57" s="25"/>
      <c r="I57" s="25"/>
      <c r="J57" s="25"/>
      <c r="K57" s="25"/>
      <c r="L57" s="68"/>
      <c r="M57" s="25"/>
      <c r="N57" s="25"/>
      <c r="O57" s="25"/>
      <c r="P57" s="25"/>
      <c r="Q57" s="68"/>
      <c r="R57" s="25"/>
      <c r="S57" s="25"/>
      <c r="T57" s="25"/>
      <c r="U57" s="25"/>
      <c r="V57" s="68"/>
      <c r="W57" s="25"/>
      <c r="X57" s="25"/>
      <c r="Y57" s="25"/>
      <c r="Z57" s="25"/>
      <c r="AA57" s="68"/>
      <c r="AB57" s="25"/>
      <c r="AC57" s="25"/>
      <c r="AD57" s="25"/>
      <c r="AE57" s="25"/>
      <c r="AF57" s="68"/>
      <c r="AG57" s="25"/>
      <c r="AH57" s="25"/>
      <c r="AI57" s="25"/>
      <c r="AJ57" s="25"/>
      <c r="AK57" s="68"/>
      <c r="AL57" s="25"/>
      <c r="AM57" s="25"/>
      <c r="AN57" s="25"/>
      <c r="AO57" s="25"/>
      <c r="AP57" s="68"/>
      <c r="AQ57" s="25"/>
      <c r="AR57" s="25"/>
      <c r="AS57" s="25"/>
      <c r="AT57" s="25"/>
      <c r="AU57" s="68"/>
      <c r="AV57" s="25"/>
      <c r="AW57" s="25"/>
      <c r="AX57" s="25"/>
      <c r="AY57" s="25"/>
      <c r="AZ57" s="68"/>
      <c r="BA57" s="25"/>
      <c r="BB57" s="25"/>
      <c r="BC57" s="25"/>
      <c r="BD57" s="25"/>
      <c r="BE57" s="68"/>
      <c r="BF57" s="25"/>
      <c r="BG57" s="25"/>
      <c r="BH57" s="25"/>
      <c r="BI57" s="25"/>
      <c r="BJ57" s="68"/>
      <c r="BK57" s="25"/>
      <c r="BL57" s="25"/>
      <c r="BM57" s="25"/>
      <c r="BN57" s="25"/>
      <c r="BO57" s="68"/>
      <c r="BP57" s="25"/>
      <c r="BQ57" s="25"/>
      <c r="BR57" s="25"/>
      <c r="BS57" s="25"/>
      <c r="BT57" s="64"/>
      <c r="BU57" s="45"/>
      <c r="BV57" s="45"/>
      <c r="BW57" s="45"/>
      <c r="BX57" s="45"/>
      <c r="BY57" s="91"/>
      <c r="BZ57" s="40"/>
      <c r="CA57" s="40"/>
      <c r="CB57" s="40"/>
      <c r="CC57" s="40"/>
      <c r="CD57" s="148"/>
      <c r="CE57" s="116"/>
      <c r="CF57" s="115"/>
      <c r="CG57" s="114"/>
      <c r="CH57" s="22"/>
      <c r="CI57" s="117"/>
      <c r="CJ57" s="118"/>
      <c r="CK57" s="119"/>
      <c r="CL57" s="120"/>
    </row>
    <row r="58" spans="1:90" x14ac:dyDescent="0.25">
      <c r="A58" s="26" t="s">
        <v>76</v>
      </c>
      <c r="B58" s="9"/>
      <c r="C58" s="9"/>
      <c r="D58" s="9"/>
      <c r="E58" s="9"/>
      <c r="F58" s="9"/>
      <c r="G58" s="65"/>
      <c r="H58" s="9"/>
      <c r="I58" s="9"/>
      <c r="J58" s="9"/>
      <c r="K58" s="9"/>
      <c r="L58" s="65"/>
      <c r="M58" s="9"/>
      <c r="N58" s="9"/>
      <c r="O58" s="9"/>
      <c r="P58" s="9"/>
      <c r="Q58" s="65"/>
      <c r="R58" s="9"/>
      <c r="S58" s="9"/>
      <c r="T58" s="9"/>
      <c r="U58" s="9"/>
      <c r="V58" s="65"/>
      <c r="W58" s="9"/>
      <c r="X58" s="9"/>
      <c r="Y58" s="9"/>
      <c r="Z58" s="9"/>
      <c r="AA58" s="65"/>
      <c r="AB58" s="9"/>
      <c r="AC58" s="9"/>
      <c r="AD58" s="9"/>
      <c r="AE58" s="9"/>
      <c r="AF58" s="64"/>
      <c r="AG58" s="10"/>
      <c r="AH58" s="10"/>
      <c r="AI58" s="10"/>
      <c r="AJ58" s="10"/>
      <c r="AK58" s="64"/>
      <c r="AL58" s="10"/>
      <c r="AM58" s="10"/>
      <c r="AN58" s="10"/>
      <c r="AO58" s="10"/>
      <c r="AP58" s="64"/>
      <c r="AQ58" s="10"/>
      <c r="AR58" s="10"/>
      <c r="AS58" s="10"/>
      <c r="AT58" s="10"/>
      <c r="AU58" s="64"/>
      <c r="AV58" s="10"/>
      <c r="AW58" s="10"/>
      <c r="AX58" s="10"/>
      <c r="AY58" s="10"/>
      <c r="AZ58" s="64">
        <f>'by country'!AZ60-'by country'!AU60</f>
        <v>0.29999999999999982</v>
      </c>
      <c r="BA58" s="10">
        <f>'by country'!BA60-'by country'!AV60</f>
        <v>0.5</v>
      </c>
      <c r="BB58" s="10">
        <f>'by country'!BB60-'by country'!AW60</f>
        <v>0.20000000000000018</v>
      </c>
      <c r="BC58" s="10">
        <f>'by country'!BC60-'by country'!AX60</f>
        <v>0.20000000000000018</v>
      </c>
      <c r="BD58" s="10">
        <f>'by country'!BD60-'by country'!AY60</f>
        <v>0.30000000000000071</v>
      </c>
      <c r="BE58" s="64">
        <f>'by country'!BE60-'by country'!AZ60</f>
        <v>9.9999999999999645E-2</v>
      </c>
      <c r="BF58" s="10">
        <f>'by country'!BF60-'by country'!BA60</f>
        <v>0</v>
      </c>
      <c r="BG58" s="10">
        <f>'by country'!BG60-'by country'!BB60</f>
        <v>9.9999999999999645E-2</v>
      </c>
      <c r="BH58" s="10">
        <f>'by country'!BH60-'by country'!BC60</f>
        <v>9.9999999999999645E-2</v>
      </c>
      <c r="BI58" s="10">
        <f>'by country'!BI60-'by country'!BD60</f>
        <v>9.9999999999999645E-2</v>
      </c>
      <c r="BJ58" s="64">
        <f>'by country'!BJ60-'by country'!BE60</f>
        <v>-9.9999999999999645E-2</v>
      </c>
      <c r="BK58" s="10">
        <f>'by country'!BK60-'by country'!BF60</f>
        <v>-0.10000000000000053</v>
      </c>
      <c r="BL58" s="10">
        <f>'by country'!BL60-'by country'!BG60</f>
        <v>-0.29999999999999982</v>
      </c>
      <c r="BM58" s="10">
        <f>'by country'!BM60-'by country'!BH60</f>
        <v>-0.20000000000000018</v>
      </c>
      <c r="BN58" s="10">
        <f>'by country'!BN60-'by country'!BI60</f>
        <v>-0.20000000000000018</v>
      </c>
      <c r="BO58" s="64">
        <f>'by country'!BO60-'by country'!BJ60</f>
        <v>0.32000000000000028</v>
      </c>
      <c r="BP58" s="10">
        <f>'by country'!BP60-'by country'!BK60</f>
        <v>0.32000000000000028</v>
      </c>
      <c r="BQ58" s="10">
        <f>'by country'!BQ60-'by country'!BL60</f>
        <v>0.14000000000000057</v>
      </c>
      <c r="BR58" s="10">
        <f>'by country'!BR60-'by country'!BM60</f>
        <v>0.45000000000000018</v>
      </c>
      <c r="BS58" s="10">
        <f>'by country'!BS60-'by country'!BN60</f>
        <v>0.32000000000000028</v>
      </c>
      <c r="BT58" s="64"/>
      <c r="BU58" s="10"/>
      <c r="BV58" s="10"/>
      <c r="BW58" s="10"/>
      <c r="BX58" s="10"/>
      <c r="BY58" s="91">
        <f>'by country'!BO60-'by country'!AU60</f>
        <v>0.62000000000000011</v>
      </c>
      <c r="BZ58" s="40">
        <f>'by country'!BP60-'by country'!AV60</f>
        <v>0.71999999999999975</v>
      </c>
      <c r="CA58" s="40">
        <f>'by country'!BQ60-'by country'!AW60</f>
        <v>0.14000000000000057</v>
      </c>
      <c r="CB58" s="40">
        <f>'by country'!BR60-'by country'!AX60</f>
        <v>0.54999999999999982</v>
      </c>
      <c r="CC58" s="40">
        <f>'by country'!BS60-'by country'!AY60</f>
        <v>0.52000000000000046</v>
      </c>
      <c r="CD58" s="148">
        <f t="shared" ref="CD58:CD64" si="18">COUNTIF(B58:BX58, "&lt;-0.51")</f>
        <v>0</v>
      </c>
      <c r="CE58" s="116">
        <f t="shared" ref="CE58:CE64" si="19">COUNTIFS(B58:BX58,"&lt;-0.25", B58:BX58,"&gt;-0.51")</f>
        <v>1</v>
      </c>
      <c r="CF58" s="115">
        <f t="shared" ref="CF58:CF64" si="20">COUNTIFS(B58:BX58,"&lt;-0.11", B58:BX58,"&gt;-0.25")</f>
        <v>2</v>
      </c>
      <c r="CG58" s="114">
        <f t="shared" ref="CG58:CG64" si="21">COUNTIFS(B58:BX58,"&lt;-0.001", B58:BX58,"&gt;-0.11")</f>
        <v>2</v>
      </c>
      <c r="CH58" s="22">
        <f t="shared" si="8"/>
        <v>1</v>
      </c>
      <c r="CI58" s="117">
        <f t="shared" ref="CI58:CI64" si="22">COUNTIFS(B58:BX58,"&gt;0.001", B58:BX58,"&lt;0.12")</f>
        <v>4</v>
      </c>
      <c r="CJ58" s="118">
        <f t="shared" ref="CJ58:CJ64" si="23">COUNTIFS(B58:BX58,"&gt;0.11", B58:BX58,"&lt;0.26")</f>
        <v>3</v>
      </c>
      <c r="CK58" s="119">
        <f t="shared" ref="CK58:CK64" si="24">COUNTIFS(B58:BX58,"&gt;0.25", B58:BX58,"&lt;0.51")</f>
        <v>7</v>
      </c>
      <c r="CL58" s="120">
        <f t="shared" ref="CL58:CL64" si="25">COUNTIF(B58:BX58, "&gt;0.51")</f>
        <v>0</v>
      </c>
    </row>
    <row r="59" spans="1:90" x14ac:dyDescent="0.25">
      <c r="A59" s="11" t="s">
        <v>7</v>
      </c>
      <c r="B59" s="12">
        <v>5.14</v>
      </c>
      <c r="C59" s="12">
        <v>5.08</v>
      </c>
      <c r="D59" s="12">
        <v>5.59</v>
      </c>
      <c r="E59" s="12">
        <v>6.02</v>
      </c>
      <c r="F59" s="12">
        <v>5.52</v>
      </c>
      <c r="G59" s="66">
        <f>'by country'!G61-'by country'!B61</f>
        <v>0.29000000000000004</v>
      </c>
      <c r="H59" s="12">
        <f>'by country'!H61-'by country'!C61</f>
        <v>0.16000000000000014</v>
      </c>
      <c r="I59" s="12">
        <f>'by country'!I61-'by country'!D61</f>
        <v>4.0000000000000036E-2</v>
      </c>
      <c r="J59" s="12">
        <f>'by country'!J61-'by country'!E61</f>
        <v>3.0000000000000249E-2</v>
      </c>
      <c r="K59" s="12">
        <f>'by country'!K61-'by country'!F61</f>
        <v>0.13000000000000078</v>
      </c>
      <c r="L59" s="66">
        <f>'by country'!L61-'by country'!G61</f>
        <v>0.16000000000000014</v>
      </c>
      <c r="M59" s="12">
        <f>'by country'!M61-'by country'!H61</f>
        <v>0.20000000000000018</v>
      </c>
      <c r="N59" s="12">
        <f>'by country'!N61-'by country'!I61</f>
        <v>-0.29000000000000004</v>
      </c>
      <c r="O59" s="12">
        <f>'by country'!O61-'by country'!J61</f>
        <v>-0.41999999999999993</v>
      </c>
      <c r="P59" s="12">
        <f>'by country'!P61-'by country'!K61</f>
        <v>-9.0000000000000746E-2</v>
      </c>
      <c r="Q59" s="66">
        <f>'by country'!Q61-'by country'!L61</f>
        <v>0.19000000000000039</v>
      </c>
      <c r="R59" s="12">
        <f>'by country'!R61-'by country'!M61</f>
        <v>-0.14000000000000057</v>
      </c>
      <c r="S59" s="12">
        <f>'by country'!S61-'by country'!N61</f>
        <v>0.29000000000000004</v>
      </c>
      <c r="T59" s="12">
        <f>'by country'!T61-'by country'!O61</f>
        <v>0.50999999999999979</v>
      </c>
      <c r="U59" s="12">
        <f>'by country'!U61-'by country'!P61</f>
        <v>0.20999999999999996</v>
      </c>
      <c r="V59" s="66">
        <f>'by country'!V61-'by country'!Q61</f>
        <v>-0.12999999999999989</v>
      </c>
      <c r="W59" s="12">
        <f>'by country'!W61-'by country'!R61</f>
        <v>-0.12999999999999989</v>
      </c>
      <c r="X59" s="12">
        <f>'by country'!X61-'by country'!S61</f>
        <v>-8.9999999999999858E-2</v>
      </c>
      <c r="Y59" s="12">
        <f>'by country'!Y61-'by country'!T61</f>
        <v>-5.9999999999999609E-2</v>
      </c>
      <c r="Z59" s="12">
        <f>'by country'!Z61-'by country'!U61</f>
        <v>-6.9999999999999396E-2</v>
      </c>
      <c r="AA59" s="66">
        <f>'by country'!AA61-'by country'!V61</f>
        <v>0.1899999999999995</v>
      </c>
      <c r="AB59" s="12">
        <f>'by country'!AB61-'by country'!W61</f>
        <v>0.11000000000000032</v>
      </c>
      <c r="AC59" s="12">
        <f>'by country'!AC61-'by country'!X61</f>
        <v>4.0000000000000036E-2</v>
      </c>
      <c r="AD59" s="12">
        <f>'by country'!AD61-'by country'!Y61</f>
        <v>0</v>
      </c>
      <c r="AE59" s="12">
        <f>'by country'!AE61-'by country'!Z61</f>
        <v>5.9999999999999609E-2</v>
      </c>
      <c r="AF59" s="66">
        <f>'by country'!AF61-'by country'!AA61</f>
        <v>-8.0000000000000071E-2</v>
      </c>
      <c r="AG59" s="12">
        <f>'by country'!AG61-'by country'!AB61</f>
        <v>-0.11000000000000032</v>
      </c>
      <c r="AH59" s="12">
        <f>'by country'!AH61-'by country'!AC61</f>
        <v>-6.0000000000000497E-2</v>
      </c>
      <c r="AI59" s="12">
        <f>'by country'!AI61-'by country'!AD61</f>
        <v>-7.0000000000000284E-2</v>
      </c>
      <c r="AJ59" s="12">
        <f>'by country'!AJ61-'by country'!AE61</f>
        <v>-8.0000000000000071E-2</v>
      </c>
      <c r="AK59" s="66">
        <f>'by country'!AK61-'by country'!AF61</f>
        <v>0.14000000000000057</v>
      </c>
      <c r="AL59" s="12">
        <f>'by country'!AL61-'by country'!AG61</f>
        <v>0.12999999999999989</v>
      </c>
      <c r="AM59" s="12">
        <f>'by country'!AM61-'by country'!AH61</f>
        <v>0.1800000000000006</v>
      </c>
      <c r="AN59" s="12">
        <f>'by country'!AN61-'by country'!AI61</f>
        <v>8.9999999999999858E-2</v>
      </c>
      <c r="AO59" s="12">
        <f>'by country'!AO61-'by country'!AJ61</f>
        <v>0.12000000000000011</v>
      </c>
      <c r="AP59" s="66">
        <f>'by country'!AP61-'by country'!AK61</f>
        <v>0.19999999999999929</v>
      </c>
      <c r="AQ59" s="12">
        <f>'by country'!AQ61-'by country'!AL61</f>
        <v>0.10000000000000053</v>
      </c>
      <c r="AR59" s="12">
        <f>'by country'!AR61-'by country'!AM61</f>
        <v>9.9999999999999645E-2</v>
      </c>
      <c r="AS59" s="12">
        <f>'by country'!AS61-'by country'!AN61</f>
        <v>0.10000000000000053</v>
      </c>
      <c r="AT59" s="12">
        <f>'by country'!AT61-'by country'!AO61</f>
        <v>0.10000000000000053</v>
      </c>
      <c r="AU59" s="66">
        <f>'by country'!AU61-'by country'!AP61</f>
        <v>0.10000000000000053</v>
      </c>
      <c r="AV59" s="12">
        <f>'by country'!AV61-'by country'!AQ61</f>
        <v>0.19999999999999929</v>
      </c>
      <c r="AW59" s="12">
        <f>'by country'!AW61-'by country'!AR61</f>
        <v>0.10000000000000053</v>
      </c>
      <c r="AX59" s="12">
        <f>'by country'!AX61-'by country'!AS61</f>
        <v>9.9999999999999645E-2</v>
      </c>
      <c r="AY59" s="12">
        <f>'by country'!AY61-'by country'!AT61</f>
        <v>0.19999999999999929</v>
      </c>
      <c r="AZ59" s="66">
        <f>'by country'!AZ61-'by country'!AU61</f>
        <v>-0.10000000000000053</v>
      </c>
      <c r="BA59" s="12">
        <f>'by country'!BA61-'by country'!AV61</f>
        <v>0</v>
      </c>
      <c r="BB59" s="12">
        <f>'by country'!BB61-'by country'!AW61</f>
        <v>-0.10000000000000053</v>
      </c>
      <c r="BC59" s="12">
        <f>'by country'!BC61-'by country'!AX61</f>
        <v>-9.9999999999999645E-2</v>
      </c>
      <c r="BD59" s="12">
        <f>'by country'!BD61-'by country'!AY61</f>
        <v>-9.9999999999999645E-2</v>
      </c>
      <c r="BE59" s="66">
        <f>'by country'!BE61-'by country'!AZ61</f>
        <v>0</v>
      </c>
      <c r="BF59" s="12">
        <f>'by country'!BF61-'by country'!BA61</f>
        <v>0</v>
      </c>
      <c r="BG59" s="12">
        <f>'by country'!BG61-'by country'!BB61</f>
        <v>0.10000000000000053</v>
      </c>
      <c r="BH59" s="12">
        <f>'by country'!BH61-'by country'!BC61</f>
        <v>9.9999999999999645E-2</v>
      </c>
      <c r="BI59" s="12">
        <f>'by country'!BI61-'by country'!BD61</f>
        <v>0</v>
      </c>
      <c r="BJ59" s="66">
        <f>'by country'!BJ61-'by country'!BE61</f>
        <v>0</v>
      </c>
      <c r="BK59" s="12">
        <f>'by country'!BK61-'by country'!BF61</f>
        <v>0.10000000000000053</v>
      </c>
      <c r="BL59" s="12">
        <f>'by country'!BL61-'by country'!BG61</f>
        <v>0</v>
      </c>
      <c r="BM59" s="12">
        <f>'by country'!BM61-'by country'!BH61</f>
        <v>-9.9999999999999645E-2</v>
      </c>
      <c r="BN59" s="12">
        <f>'by country'!BN61-'by country'!BI61</f>
        <v>0</v>
      </c>
      <c r="BO59" s="66">
        <f>'by country'!BO61-'by country'!BJ61</f>
        <v>0.37000000000000011</v>
      </c>
      <c r="BP59" s="12">
        <f>'by country'!BP61-'by country'!BK61</f>
        <v>0.30999999999999961</v>
      </c>
      <c r="BQ59" s="12">
        <f>'by country'!BQ61-'by country'!BL61</f>
        <v>0.14999999999999947</v>
      </c>
      <c r="BR59" s="12">
        <f>'by country'!BR61-'by country'!BM61</f>
        <v>0.28000000000000025</v>
      </c>
      <c r="BS59" s="12">
        <f>'by country'!BS61-'by country'!BN61</f>
        <v>0.32000000000000028</v>
      </c>
      <c r="BT59" s="66">
        <f>'by country'!BT61-'by country'!BO61</f>
        <v>-0.20999999999999996</v>
      </c>
      <c r="BU59" s="12">
        <f>'by country'!BU61-'by country'!BP61</f>
        <v>4.9999999999999822E-2</v>
      </c>
      <c r="BV59" s="12">
        <f>'by country'!BV61-'by country'!BQ61</f>
        <v>0.6800000000000006</v>
      </c>
      <c r="BW59" s="12">
        <f>'by country'!BW61-'by country'!BR61</f>
        <v>0.17999999999999972</v>
      </c>
      <c r="BX59" s="12">
        <f>'by country'!BX61-'by country'!BS61</f>
        <v>0.16999999999999993</v>
      </c>
      <c r="BY59" s="91">
        <f>'by country'!BT61-'by country'!B61</f>
        <v>1.1200000000000001</v>
      </c>
      <c r="BZ59" s="40">
        <f>'by country'!BU61-'by country'!C61</f>
        <v>0.97999999999999954</v>
      </c>
      <c r="CA59" s="40">
        <f>'by country'!BV61-'by country'!D61</f>
        <v>1.1400000000000006</v>
      </c>
      <c r="CB59" s="40">
        <f>'by country'!BW61-'by country'!E61</f>
        <v>0.64000000000000057</v>
      </c>
      <c r="CC59" s="40">
        <f>'by country'!BX61-'by country'!F61</f>
        <v>0.97000000000000064</v>
      </c>
      <c r="CD59" s="148">
        <f t="shared" si="18"/>
        <v>0</v>
      </c>
      <c r="CE59" s="116">
        <f t="shared" si="19"/>
        <v>2</v>
      </c>
      <c r="CF59" s="115">
        <f t="shared" si="20"/>
        <v>4</v>
      </c>
      <c r="CG59" s="114">
        <f t="shared" si="21"/>
        <v>13</v>
      </c>
      <c r="CH59" s="22">
        <f t="shared" si="8"/>
        <v>8</v>
      </c>
      <c r="CI59" s="117">
        <f t="shared" si="22"/>
        <v>17</v>
      </c>
      <c r="CJ59" s="118">
        <f t="shared" si="23"/>
        <v>17</v>
      </c>
      <c r="CK59" s="119">
        <f t="shared" si="24"/>
        <v>6</v>
      </c>
      <c r="CL59" s="120">
        <f t="shared" si="25"/>
        <v>6</v>
      </c>
    </row>
    <row r="60" spans="1:90" x14ac:dyDescent="0.25">
      <c r="A60" s="11" t="s">
        <v>8</v>
      </c>
      <c r="B60" s="12"/>
      <c r="C60" s="12"/>
      <c r="D60" s="12"/>
      <c r="E60" s="12"/>
      <c r="F60" s="12"/>
      <c r="G60" s="66"/>
      <c r="H60" s="12"/>
      <c r="I60" s="12"/>
      <c r="J60" s="12"/>
      <c r="K60" s="12"/>
      <c r="L60" s="66"/>
      <c r="M60" s="12"/>
      <c r="N60" s="12"/>
      <c r="O60" s="12"/>
      <c r="P60" s="12"/>
      <c r="Q60" s="66"/>
      <c r="R60" s="12"/>
      <c r="S60" s="12"/>
      <c r="T60" s="12"/>
      <c r="U60" s="12"/>
      <c r="V60" s="66"/>
      <c r="W60" s="12"/>
      <c r="X60" s="12"/>
      <c r="Y60" s="12"/>
      <c r="Z60" s="12"/>
      <c r="AA60" s="66">
        <f>'by country'!AA62-'by country'!V62</f>
        <v>-3.0000000000000249E-2</v>
      </c>
      <c r="AB60" s="12">
        <f>'by country'!AB62-'by country'!W62</f>
        <v>-0.12000000000000011</v>
      </c>
      <c r="AC60" s="12">
        <f>'by country'!AC62-'by country'!X62</f>
        <v>-8.0000000000000071E-2</v>
      </c>
      <c r="AD60" s="12">
        <f>'by country'!AD62-'by country'!Y62</f>
        <v>-3.0000000000000249E-2</v>
      </c>
      <c r="AE60" s="12">
        <f>'by country'!AE62-'by country'!Z62</f>
        <v>-5.9999999999999609E-2</v>
      </c>
      <c r="AF60" s="66">
        <f>'by country'!AF62-'by country'!AA62</f>
        <v>1.0000000000000675E-2</v>
      </c>
      <c r="AG60" s="12">
        <f>'by country'!AG62-'by country'!AB62</f>
        <v>-0.12000000000000011</v>
      </c>
      <c r="AH60" s="12">
        <f>'by country'!AH62-'by country'!AC62</f>
        <v>-0.12000000000000011</v>
      </c>
      <c r="AI60" s="12">
        <f>'by country'!AI62-'by country'!AD62</f>
        <v>-0.10999999999999943</v>
      </c>
      <c r="AJ60" s="12">
        <f>'by country'!AJ62-'by country'!AE62</f>
        <v>-8.9999999999999858E-2</v>
      </c>
      <c r="AK60" s="66">
        <f>'by country'!AK62-'by country'!AF62</f>
        <v>0.21999999999999975</v>
      </c>
      <c r="AL60" s="12">
        <f>'by country'!AL62-'by country'!AG62</f>
        <v>0.27000000000000046</v>
      </c>
      <c r="AM60" s="12">
        <f>'by country'!AM62-'by country'!AH62</f>
        <v>0.27000000000000046</v>
      </c>
      <c r="AN60" s="12">
        <f>'by country'!AN62-'by country'!AI62</f>
        <v>0.30999999999999961</v>
      </c>
      <c r="AO60" s="12">
        <f>'by country'!AO62-'by country'!AJ62</f>
        <v>0.21999999999999975</v>
      </c>
      <c r="AP60" s="66">
        <f>'by country'!AP62-'by country'!AK62</f>
        <v>-9.9999999999999645E-2</v>
      </c>
      <c r="AQ60" s="12">
        <f>'by country'!AQ62-'by country'!AL62</f>
        <v>-0.10000000000000053</v>
      </c>
      <c r="AR60" s="12">
        <f>'by country'!AR62-'by country'!AM62</f>
        <v>-0.10000000000000053</v>
      </c>
      <c r="AS60" s="12">
        <f>'by country'!AS62-'by country'!AN62</f>
        <v>-9.9999999999999645E-2</v>
      </c>
      <c r="AT60" s="12">
        <f>'by country'!AT62-'by country'!AO62</f>
        <v>-9.9999999999999645E-2</v>
      </c>
      <c r="AU60" s="66">
        <f>'by country'!AU62-'by country'!AP62</f>
        <v>0</v>
      </c>
      <c r="AV60" s="12">
        <f>'by country'!AV62-'by country'!AQ62</f>
        <v>0</v>
      </c>
      <c r="AW60" s="12">
        <f>'by country'!AW62-'by country'!AR62</f>
        <v>0.10000000000000053</v>
      </c>
      <c r="AX60" s="12">
        <f>'by country'!AX62-'by country'!AS62</f>
        <v>9.9999999999999645E-2</v>
      </c>
      <c r="AY60" s="12">
        <f>'by country'!AY62-'by country'!AT62</f>
        <v>9.9999999999999645E-2</v>
      </c>
      <c r="AZ60" s="66">
        <f>'by country'!AZ62-'by country'!AU62</f>
        <v>0</v>
      </c>
      <c r="BA60" s="12">
        <f>'by country'!BA62-'by country'!AV62</f>
        <v>0</v>
      </c>
      <c r="BB60" s="12">
        <f>'by country'!BB62-'by country'!AW62</f>
        <v>0</v>
      </c>
      <c r="BC60" s="12">
        <f>'by country'!BC62-'by country'!AX62</f>
        <v>-9.9999999999999645E-2</v>
      </c>
      <c r="BD60" s="12">
        <f>'by country'!BD62-'by country'!AY62</f>
        <v>0</v>
      </c>
      <c r="BE60" s="66">
        <f>'by country'!BE62-'by country'!AZ62</f>
        <v>9.9999999999999645E-2</v>
      </c>
      <c r="BF60" s="12">
        <f>'by country'!BF62-'by country'!BA62</f>
        <v>0.10000000000000053</v>
      </c>
      <c r="BG60" s="12">
        <f>'by country'!BG62-'by country'!BB62</f>
        <v>-0.10000000000000053</v>
      </c>
      <c r="BH60" s="12">
        <f>'by country'!BH62-'by country'!BC62</f>
        <v>0</v>
      </c>
      <c r="BI60" s="12">
        <f>'by country'!BI62-'by country'!BD62</f>
        <v>0</v>
      </c>
      <c r="BJ60" s="66">
        <f>'by country'!BJ62-'by country'!BE62</f>
        <v>0</v>
      </c>
      <c r="BK60" s="12">
        <f>'by country'!BK62-'by country'!BF62</f>
        <v>0.29999999999999982</v>
      </c>
      <c r="BL60" s="12">
        <f>'by country'!BL62-'by country'!BG62</f>
        <v>0</v>
      </c>
      <c r="BM60" s="12">
        <f>'by country'!BM62-'by country'!BH62</f>
        <v>0</v>
      </c>
      <c r="BN60" s="12">
        <f>'by country'!BN62-'by country'!BI62</f>
        <v>9.9999999999999645E-2</v>
      </c>
      <c r="BO60" s="66">
        <f>'by country'!BO62-'by country'!BJ62</f>
        <v>0.17999999999999972</v>
      </c>
      <c r="BP60" s="12">
        <f>'by country'!BP62-'by country'!BK62</f>
        <v>5.9999999999999609E-2</v>
      </c>
      <c r="BQ60" s="12">
        <f>'by country'!BQ62-'by country'!BL62</f>
        <v>1.0000000000000675E-2</v>
      </c>
      <c r="BR60" s="12">
        <f>'by country'!BR62-'by country'!BM62</f>
        <v>1.9999999999999574E-2</v>
      </c>
      <c r="BS60" s="12">
        <f>'by country'!BS62-'by country'!BN62</f>
        <v>3.0000000000000249E-2</v>
      </c>
      <c r="BT60" s="66">
        <f>'by country'!BT62-'by country'!BO62</f>
        <v>0.15000000000000036</v>
      </c>
      <c r="BU60" s="12">
        <f>'by country'!BU62-'by country'!BP62</f>
        <v>-0.67999999999999972</v>
      </c>
      <c r="BV60" s="12">
        <f>'by country'!BV62-'by country'!BQ62</f>
        <v>0.66999999999999993</v>
      </c>
      <c r="BW60" s="12">
        <f>'by country'!BW62-'by country'!BR62</f>
        <v>3.0000000000000249E-2</v>
      </c>
      <c r="BX60" s="12">
        <f>'by country'!BX62-'by country'!BS62</f>
        <v>4.0000000000000036E-2</v>
      </c>
      <c r="BY60" s="91">
        <f>'by country'!BT62-'by country'!V62</f>
        <v>0.53000000000000025</v>
      </c>
      <c r="BZ60" s="40">
        <f>'by country'!BU62-'by country'!W62</f>
        <v>-0.29000000000000004</v>
      </c>
      <c r="CA60" s="40">
        <f>'by country'!BV62-'by country'!X62</f>
        <v>0.65000000000000036</v>
      </c>
      <c r="CB60" s="40">
        <f>'by country'!BW62-'by country'!Y62</f>
        <v>0.12000000000000011</v>
      </c>
      <c r="CC60" s="40">
        <f>'by country'!BX62-'by country'!Z62</f>
        <v>0.24000000000000021</v>
      </c>
      <c r="CD60" s="148">
        <f t="shared" si="18"/>
        <v>1</v>
      </c>
      <c r="CE60" s="116">
        <f t="shared" si="19"/>
        <v>0</v>
      </c>
      <c r="CF60" s="115">
        <f t="shared" si="20"/>
        <v>3</v>
      </c>
      <c r="CG60" s="114">
        <f t="shared" si="21"/>
        <v>13</v>
      </c>
      <c r="CH60" s="22">
        <f t="shared" si="8"/>
        <v>11</v>
      </c>
      <c r="CI60" s="117">
        <f t="shared" si="22"/>
        <v>13</v>
      </c>
      <c r="CJ60" s="118">
        <f t="shared" si="23"/>
        <v>4</v>
      </c>
      <c r="CK60" s="119">
        <f t="shared" si="24"/>
        <v>4</v>
      </c>
      <c r="CL60" s="120">
        <f t="shared" si="25"/>
        <v>1</v>
      </c>
    </row>
    <row r="61" spans="1:90" x14ac:dyDescent="0.25">
      <c r="A61" s="11" t="s">
        <v>9</v>
      </c>
      <c r="B61" s="12"/>
      <c r="C61" s="12"/>
      <c r="D61" s="12"/>
      <c r="E61" s="12"/>
      <c r="F61" s="12"/>
      <c r="G61" s="66"/>
      <c r="H61" s="12"/>
      <c r="I61" s="12"/>
      <c r="J61" s="12"/>
      <c r="K61" s="12"/>
      <c r="L61" s="66"/>
      <c r="M61" s="12"/>
      <c r="N61" s="12"/>
      <c r="O61" s="12"/>
      <c r="P61" s="12"/>
      <c r="Q61" s="66"/>
      <c r="R61" s="12"/>
      <c r="S61" s="12"/>
      <c r="T61" s="12"/>
      <c r="U61" s="12"/>
      <c r="V61" s="66"/>
      <c r="W61" s="12"/>
      <c r="X61" s="12"/>
      <c r="Y61" s="12"/>
      <c r="Z61" s="12"/>
      <c r="AA61" s="66"/>
      <c r="AB61" s="12"/>
      <c r="AC61" s="12"/>
      <c r="AD61" s="12"/>
      <c r="AE61" s="12"/>
      <c r="AF61" s="66"/>
      <c r="AG61" s="12"/>
      <c r="AH61" s="12"/>
      <c r="AI61" s="12"/>
      <c r="AJ61" s="12"/>
      <c r="AK61" s="66"/>
      <c r="AL61" s="12"/>
      <c r="AM61" s="12"/>
      <c r="AN61" s="12"/>
      <c r="AO61" s="12"/>
      <c r="AP61" s="65"/>
      <c r="AQ61" s="9"/>
      <c r="AR61" s="9"/>
      <c r="AS61" s="9"/>
      <c r="AT61" s="9"/>
      <c r="AU61" s="65"/>
      <c r="AV61" s="9"/>
      <c r="AW61" s="9"/>
      <c r="AX61" s="9"/>
      <c r="AY61" s="9"/>
      <c r="AZ61" s="65"/>
      <c r="BA61" s="9"/>
      <c r="BB61" s="9"/>
      <c r="BC61" s="9"/>
      <c r="BD61" s="9"/>
      <c r="BE61" s="65"/>
      <c r="BF61" s="9"/>
      <c r="BG61" s="9"/>
      <c r="BH61" s="9"/>
      <c r="BI61" s="9"/>
      <c r="BJ61" s="65"/>
      <c r="BK61" s="9"/>
      <c r="BL61" s="9"/>
      <c r="BM61" s="9"/>
      <c r="BN61" s="9"/>
      <c r="BO61" s="65"/>
      <c r="BP61" s="9"/>
      <c r="BQ61" s="9"/>
      <c r="BR61" s="9"/>
      <c r="BS61" s="9"/>
      <c r="BT61" s="66">
        <f>'by country'!BT63-'by country'!BO63</f>
        <v>-0.46999999999999975</v>
      </c>
      <c r="BU61" s="12">
        <f>'by country'!BU63-'by country'!BP63</f>
        <v>-0.58000000000000007</v>
      </c>
      <c r="BV61" s="12">
        <f>'by country'!BV63-'by country'!BQ63</f>
        <v>0.79</v>
      </c>
      <c r="BW61" s="12">
        <f>'by country'!BW63-'by country'!BR63</f>
        <v>-0.14000000000000057</v>
      </c>
      <c r="BX61" s="12">
        <f>'by country'!BX63-'by country'!BS63</f>
        <v>-8.9999999999999858E-2</v>
      </c>
      <c r="BY61" s="91">
        <f>'by country'!BT63-'by country'!BO63</f>
        <v>-0.46999999999999975</v>
      </c>
      <c r="BZ61" s="40">
        <f>'by country'!BU63-'by country'!BP63</f>
        <v>-0.58000000000000007</v>
      </c>
      <c r="CA61" s="40">
        <f>'by country'!BV63-'by country'!BQ63</f>
        <v>0.79</v>
      </c>
      <c r="CB61" s="40">
        <f>'by country'!BW63-'by country'!BR63</f>
        <v>-0.14000000000000057</v>
      </c>
      <c r="CC61" s="40">
        <f>'by country'!BX63-'by country'!BS63</f>
        <v>-8.9999999999999858E-2</v>
      </c>
      <c r="CD61" s="148">
        <f t="shared" si="18"/>
        <v>1</v>
      </c>
      <c r="CE61" s="116">
        <f t="shared" si="19"/>
        <v>1</v>
      </c>
      <c r="CF61" s="115">
        <f t="shared" si="20"/>
        <v>1</v>
      </c>
      <c r="CG61" s="114">
        <f t="shared" si="21"/>
        <v>1</v>
      </c>
      <c r="CH61" s="22">
        <f t="shared" si="8"/>
        <v>0</v>
      </c>
      <c r="CI61" s="117">
        <f t="shared" si="22"/>
        <v>0</v>
      </c>
      <c r="CJ61" s="118">
        <f t="shared" si="23"/>
        <v>0</v>
      </c>
      <c r="CK61" s="119">
        <f t="shared" si="24"/>
        <v>0</v>
      </c>
      <c r="CL61" s="120">
        <f t="shared" si="25"/>
        <v>1</v>
      </c>
    </row>
    <row r="62" spans="1:90" x14ac:dyDescent="0.25">
      <c r="A62" s="11" t="s">
        <v>67</v>
      </c>
      <c r="B62" s="12">
        <v>5.35</v>
      </c>
      <c r="C62" s="12">
        <v>5.67</v>
      </c>
      <c r="D62" s="12">
        <v>5.48</v>
      </c>
      <c r="E62" s="12">
        <v>5.42</v>
      </c>
      <c r="F62" s="12">
        <v>5.54</v>
      </c>
      <c r="G62" s="66">
        <f>'by country'!G64-'by country'!B64</f>
        <v>0.28000000000000025</v>
      </c>
      <c r="H62" s="12">
        <f>'by country'!H64-'by country'!C64</f>
        <v>7.0000000000000284E-2</v>
      </c>
      <c r="I62" s="12">
        <f>'by country'!I64-'by country'!D64</f>
        <v>0.12999999999999989</v>
      </c>
      <c r="J62" s="12">
        <f>'by country'!J64-'by country'!E64</f>
        <v>0.20000000000000018</v>
      </c>
      <c r="K62" s="12">
        <f>'by country'!K64-'by country'!F64</f>
        <v>0.17999999999999972</v>
      </c>
      <c r="L62" s="66">
        <f>'by country'!L64-'by country'!G64</f>
        <v>-8.9999999999999858E-2</v>
      </c>
      <c r="M62" s="12">
        <f>'by country'!M64-'by country'!H64</f>
        <v>5.9999999999999609E-2</v>
      </c>
      <c r="N62" s="12">
        <f>'by country'!N64-'by country'!I64</f>
        <v>-0.35000000000000053</v>
      </c>
      <c r="O62" s="12">
        <f>'by country'!O64-'by country'!J64</f>
        <v>-0.16999999999999993</v>
      </c>
      <c r="P62" s="12">
        <f>'by country'!P64-'by country'!K64</f>
        <v>-0.12999999999999989</v>
      </c>
      <c r="Q62" s="66">
        <f>'by country'!Q64-'by country'!L64</f>
        <v>0.28000000000000025</v>
      </c>
      <c r="R62" s="12">
        <f>'by country'!R64-'by country'!M64</f>
        <v>4.9999999999999822E-2</v>
      </c>
      <c r="S62" s="12">
        <f>'by country'!S64-'by country'!N64</f>
        <v>0.35000000000000053</v>
      </c>
      <c r="T62" s="12">
        <f>'by country'!T64-'by country'!O64</f>
        <v>0.3199999999999994</v>
      </c>
      <c r="U62" s="12">
        <f>'by country'!U64-'by country'!P64</f>
        <v>0.24000000000000021</v>
      </c>
      <c r="V62" s="66">
        <f>'by country'!V64-'by country'!Q64</f>
        <v>1.9999999999999574E-2</v>
      </c>
      <c r="W62" s="12">
        <f>'by country'!W64-'by country'!R64</f>
        <v>0</v>
      </c>
      <c r="X62" s="12">
        <f>'by country'!X64-'by country'!S64</f>
        <v>-8.0000000000000071E-2</v>
      </c>
      <c r="Y62" s="12">
        <f>'by country'!Y64-'by country'!T64</f>
        <v>-2.9999999999999361E-2</v>
      </c>
      <c r="Z62" s="12">
        <f>'by country'!Z64-'by country'!U64</f>
        <v>-6.0000000000000497E-2</v>
      </c>
      <c r="AA62" s="66">
        <f>'by country'!AA64-'by country'!V64</f>
        <v>0.21999999999999975</v>
      </c>
      <c r="AB62" s="12">
        <f>'by country'!AB64-'by country'!W64</f>
        <v>0.10000000000000053</v>
      </c>
      <c r="AC62" s="12">
        <f>'by country'!AC64-'by country'!X64</f>
        <v>0.10999999999999943</v>
      </c>
      <c r="AD62" s="12">
        <f>'by country'!AD64-'by country'!Y64</f>
        <v>9.9999999999999645E-2</v>
      </c>
      <c r="AE62" s="12">
        <f>'by country'!AE64-'by country'!Z64</f>
        <v>0.17000000000000082</v>
      </c>
      <c r="AF62" s="66">
        <f>'by country'!AF64-'by country'!AA64</f>
        <v>9.0000000000000746E-2</v>
      </c>
      <c r="AG62" s="12">
        <f>'by country'!AG64-'by country'!AB64</f>
        <v>4.0000000000000036E-2</v>
      </c>
      <c r="AH62" s="12">
        <f>'by country'!AH64-'by country'!AC64</f>
        <v>-1.9999999999999574E-2</v>
      </c>
      <c r="AI62" s="12">
        <f>'by country'!AI64-'by country'!AD64</f>
        <v>-4.9999999999999822E-2</v>
      </c>
      <c r="AJ62" s="12">
        <f>'by country'!AJ64-'by country'!AE64</f>
        <v>9.9999999999997868E-3</v>
      </c>
      <c r="AK62" s="66">
        <f>'by country'!AK64-'by country'!AF64</f>
        <v>0.14999999999999947</v>
      </c>
      <c r="AL62" s="12">
        <f>'by country'!AL64-'by country'!AG64</f>
        <v>0.10999999999999943</v>
      </c>
      <c r="AM62" s="12">
        <f>'by country'!AM64-'by country'!AH64</f>
        <v>8.0000000000000071E-2</v>
      </c>
      <c r="AN62" s="12">
        <f>'by country'!AN64-'by country'!AI64</f>
        <v>0.11000000000000032</v>
      </c>
      <c r="AO62" s="12">
        <f>'by country'!AO64-'by country'!AJ64</f>
        <v>0.14999999999999947</v>
      </c>
      <c r="AP62" s="66">
        <f>'by country'!AP64-'by country'!AK64</f>
        <v>0</v>
      </c>
      <c r="AQ62" s="12">
        <f>'by country'!AQ64-'by country'!AL64</f>
        <v>-9.9999999999999645E-2</v>
      </c>
      <c r="AR62" s="12">
        <f>'by country'!AR64-'by country'!AM64</f>
        <v>0</v>
      </c>
      <c r="AS62" s="12">
        <f>'by country'!AS64-'by country'!AN64</f>
        <v>-0.10000000000000053</v>
      </c>
      <c r="AT62" s="12">
        <f>'by country'!AT64-'by country'!AO64</f>
        <v>-9.9999999999999645E-2</v>
      </c>
      <c r="AU62" s="66">
        <f>'by country'!AU64-'by country'!AP64</f>
        <v>-9.9999999999999645E-2</v>
      </c>
      <c r="AV62" s="12">
        <f>'by country'!AV64-'by country'!AQ64</f>
        <v>9.9999999999999645E-2</v>
      </c>
      <c r="AW62" s="12">
        <f>'by country'!AW64-'by country'!AR64</f>
        <v>0</v>
      </c>
      <c r="AX62" s="12">
        <f>'by country'!AX64-'by country'!AS64</f>
        <v>0.10000000000000053</v>
      </c>
      <c r="AY62" s="12">
        <f>'by country'!AY64-'by country'!AT64</f>
        <v>0</v>
      </c>
      <c r="AZ62" s="66">
        <f>'by country'!AZ64-'by country'!AU64</f>
        <v>-0.10000000000000053</v>
      </c>
      <c r="BA62" s="12">
        <f>'by country'!BA64-'by country'!AV64</f>
        <v>0</v>
      </c>
      <c r="BB62" s="12">
        <f>'by country'!BB64-'by country'!AW64</f>
        <v>0</v>
      </c>
      <c r="BC62" s="12">
        <f>'by country'!BC64-'by country'!AX64</f>
        <v>-0.10000000000000053</v>
      </c>
      <c r="BD62" s="12">
        <f>'by country'!BD64-'by country'!AY64</f>
        <v>0</v>
      </c>
      <c r="BE62" s="66">
        <f>'by country'!BE64-'by country'!AZ64</f>
        <v>0</v>
      </c>
      <c r="BF62" s="12">
        <f>'by country'!BF64-'by country'!BA64</f>
        <v>0</v>
      </c>
      <c r="BG62" s="12">
        <f>'by country'!BG64-'by country'!BB64</f>
        <v>-0.10000000000000053</v>
      </c>
      <c r="BH62" s="12">
        <f>'by country'!BH64-'by country'!BC64</f>
        <v>0</v>
      </c>
      <c r="BI62" s="12">
        <f>'by country'!BI64-'by country'!BD64</f>
        <v>0</v>
      </c>
      <c r="BJ62" s="66">
        <f>'by country'!BJ64-'by country'!BE64</f>
        <v>0</v>
      </c>
      <c r="BK62" s="12">
        <f>'by country'!BK64-'by country'!BF64</f>
        <v>0</v>
      </c>
      <c r="BL62" s="12">
        <f>'by country'!BL64-'by country'!BG64</f>
        <v>0.10000000000000053</v>
      </c>
      <c r="BM62" s="12">
        <f>'by country'!BM64-'by country'!BH64</f>
        <v>0</v>
      </c>
      <c r="BN62" s="12">
        <f>'by country'!BN64-'by country'!BI64</f>
        <v>0</v>
      </c>
      <c r="BO62" s="66">
        <f>'by country'!BO64-'by country'!BJ64</f>
        <v>-4.0000000000000036E-2</v>
      </c>
      <c r="BP62" s="12">
        <f>'by country'!BP64-'by country'!BK64</f>
        <v>-6.9999999999999396E-2</v>
      </c>
      <c r="BQ62" s="12">
        <f>'by country'!BQ64-'by country'!BL64</f>
        <v>-8.9999999999999858E-2</v>
      </c>
      <c r="BR62" s="12">
        <f>'by country'!BR64-'by country'!BM64</f>
        <v>-5.9999999999999609E-2</v>
      </c>
      <c r="BS62" s="12">
        <f>'by country'!BS64-'by country'!BN64</f>
        <v>-7.0000000000000284E-2</v>
      </c>
      <c r="BT62" s="65"/>
      <c r="BU62" s="9"/>
      <c r="BV62" s="9"/>
      <c r="BW62" s="9"/>
      <c r="BX62" s="9"/>
      <c r="BY62" s="91">
        <f>'by country'!BO64-'by country'!B64</f>
        <v>0.71</v>
      </c>
      <c r="BZ62" s="40">
        <f>'by country'!BP64-'by country'!C64</f>
        <v>0.36000000000000032</v>
      </c>
      <c r="CA62" s="40">
        <f>'by country'!BQ64-'by country'!D64</f>
        <v>0.12999999999999989</v>
      </c>
      <c r="CB62" s="40">
        <f>'by country'!BR64-'by country'!E64</f>
        <v>0.32000000000000028</v>
      </c>
      <c r="CC62" s="40">
        <f>'by country'!BS64-'by country'!F64</f>
        <v>0.38999999999999968</v>
      </c>
      <c r="CD62" s="148">
        <f t="shared" si="18"/>
        <v>0</v>
      </c>
      <c r="CE62" s="116">
        <f t="shared" si="19"/>
        <v>1</v>
      </c>
      <c r="CF62" s="115">
        <f t="shared" si="20"/>
        <v>2</v>
      </c>
      <c r="CG62" s="114">
        <f t="shared" si="21"/>
        <v>18</v>
      </c>
      <c r="CH62" s="22">
        <f t="shared" si="8"/>
        <v>16</v>
      </c>
      <c r="CI62" s="117">
        <f t="shared" si="22"/>
        <v>16</v>
      </c>
      <c r="CJ62" s="118">
        <f t="shared" si="23"/>
        <v>8</v>
      </c>
      <c r="CK62" s="119">
        <f t="shared" si="24"/>
        <v>4</v>
      </c>
      <c r="CL62" s="120">
        <f t="shared" si="25"/>
        <v>5</v>
      </c>
    </row>
    <row r="63" spans="1:90" x14ac:dyDescent="0.25">
      <c r="A63" s="11" t="s">
        <v>10</v>
      </c>
      <c r="B63" s="12">
        <v>5.0599999999999996</v>
      </c>
      <c r="C63" s="12">
        <v>5.45</v>
      </c>
      <c r="D63" s="12">
        <v>5.3</v>
      </c>
      <c r="E63" s="12">
        <v>5.79</v>
      </c>
      <c r="F63" s="12">
        <v>5.47</v>
      </c>
      <c r="G63" s="66">
        <f>'by country'!G65-'by country'!B65</f>
        <v>2.0000000000000462E-2</v>
      </c>
      <c r="H63" s="12">
        <f>'by country'!H65-'by country'!C65</f>
        <v>6.9999999999999396E-2</v>
      </c>
      <c r="I63" s="12">
        <f>'by country'!I65-'by country'!D65</f>
        <v>0.20000000000000018</v>
      </c>
      <c r="J63" s="12">
        <f>'by country'!J65-'by country'!E65</f>
        <v>8.9999999999999858E-2</v>
      </c>
      <c r="K63" s="12">
        <f>'by country'!K65-'by country'!F65</f>
        <v>8.9999999999999858E-2</v>
      </c>
      <c r="L63" s="66"/>
      <c r="M63" s="12"/>
      <c r="N63" s="12"/>
      <c r="O63" s="12"/>
      <c r="P63" s="12"/>
      <c r="Q63" s="66"/>
      <c r="R63" s="12"/>
      <c r="S63" s="12"/>
      <c r="T63" s="12"/>
      <c r="U63" s="12"/>
      <c r="V63" s="66"/>
      <c r="W63" s="12"/>
      <c r="X63" s="12"/>
      <c r="Y63" s="12"/>
      <c r="Z63" s="12"/>
      <c r="AA63" s="66">
        <f>'by country'!AA65-'by country'!G65</f>
        <v>0.80999999999999961</v>
      </c>
      <c r="AB63" s="12">
        <f>'by country'!AB65-'by country'!H65</f>
        <v>0.36000000000000032</v>
      </c>
      <c r="AC63" s="12">
        <f>'by country'!AC65-'by country'!I65</f>
        <v>0.20000000000000018</v>
      </c>
      <c r="AD63" s="12">
        <f>'by country'!AD65-'by country'!J65</f>
        <v>0.32000000000000028</v>
      </c>
      <c r="AE63" s="12">
        <f>'by country'!AE65-'by country'!K65</f>
        <v>0.42000000000000082</v>
      </c>
      <c r="AF63" s="66">
        <f>'by country'!AF65-'by country'!AA65</f>
        <v>-9.9999999999999645E-2</v>
      </c>
      <c r="AG63" s="12">
        <f>'by country'!AG65-'by country'!AB65</f>
        <v>-0.11000000000000032</v>
      </c>
      <c r="AH63" s="12">
        <f>'by country'!AH65-'by country'!AC65</f>
        <v>-4.9999999999999822E-2</v>
      </c>
      <c r="AI63" s="12">
        <f>'by country'!AI65-'by country'!AD65</f>
        <v>-8.9999999999999858E-2</v>
      </c>
      <c r="AJ63" s="12">
        <f>'by country'!AJ65-'by country'!AE65</f>
        <v>-9.0000000000000746E-2</v>
      </c>
      <c r="AK63" s="66">
        <f>'by country'!AK65-'by country'!AF65</f>
        <v>-8.9999999999999858E-2</v>
      </c>
      <c r="AL63" s="12">
        <f>'by country'!AL65-'by country'!AG65</f>
        <v>-6.9999999999999396E-2</v>
      </c>
      <c r="AM63" s="12">
        <f>'by country'!AM65-'by country'!AH65</f>
        <v>-5.0000000000000711E-2</v>
      </c>
      <c r="AN63" s="12">
        <f>'by country'!AN65-'by country'!AI65</f>
        <v>-0.11000000000000032</v>
      </c>
      <c r="AO63" s="12">
        <f>'by country'!AO65-'by country'!AJ65</f>
        <v>-8.9999999999999858E-2</v>
      </c>
      <c r="AP63" s="66">
        <f>'by country'!AP65-'by country'!AK65</f>
        <v>0</v>
      </c>
      <c r="AQ63" s="12">
        <f>'by country'!AQ65-'by country'!AL65</f>
        <v>0</v>
      </c>
      <c r="AR63" s="12">
        <f>'by country'!AR65-'by country'!AM65</f>
        <v>0</v>
      </c>
      <c r="AS63" s="12">
        <f>'by country'!AS65-'by country'!AN65</f>
        <v>0</v>
      </c>
      <c r="AT63" s="12">
        <f>'by country'!AT65-'by country'!AO65</f>
        <v>0</v>
      </c>
      <c r="AU63" s="66">
        <f>'by country'!AU65-'by country'!AP65</f>
        <v>0</v>
      </c>
      <c r="AV63" s="12">
        <f>'by country'!AV65-'by country'!AQ65</f>
        <v>0</v>
      </c>
      <c r="AW63" s="12">
        <f>'by country'!AW65-'by country'!AR65</f>
        <v>0.10000000000000053</v>
      </c>
      <c r="AX63" s="12">
        <f>'by country'!AX65-'by country'!AS65</f>
        <v>0</v>
      </c>
      <c r="AY63" s="12">
        <f>'by country'!AY65-'by country'!AT65</f>
        <v>0.10000000000000053</v>
      </c>
      <c r="AZ63" s="66">
        <f>'by country'!AZ65-'by country'!AU65</f>
        <v>0</v>
      </c>
      <c r="BA63" s="12">
        <f>'by country'!BA65-'by country'!AV65</f>
        <v>0</v>
      </c>
      <c r="BB63" s="12">
        <f>'by country'!BB65-'by country'!AW65</f>
        <v>0</v>
      </c>
      <c r="BC63" s="12">
        <f>'by country'!BC65-'by country'!AX65</f>
        <v>0</v>
      </c>
      <c r="BD63" s="12">
        <f>'by country'!BD65-'by country'!AY65</f>
        <v>-0.10000000000000053</v>
      </c>
      <c r="BE63" s="66">
        <f>'by country'!BE65-'by country'!AZ65</f>
        <v>0.20000000000000018</v>
      </c>
      <c r="BF63" s="12">
        <f>'by country'!BF65-'by country'!BA65</f>
        <v>9.9999999999999645E-2</v>
      </c>
      <c r="BG63" s="12">
        <f>'by country'!BG65-'by country'!BB65</f>
        <v>0</v>
      </c>
      <c r="BH63" s="12">
        <f>'by country'!BH65-'by country'!BC65</f>
        <v>9.9999999999999645E-2</v>
      </c>
      <c r="BI63" s="12">
        <f>'by country'!BI65-'by country'!BD65</f>
        <v>0.20000000000000018</v>
      </c>
      <c r="BJ63" s="66">
        <f>'by country'!BJ65-'by country'!BE65</f>
        <v>0</v>
      </c>
      <c r="BK63" s="12">
        <f>'by country'!BK65-'by country'!BF65</f>
        <v>0.10000000000000053</v>
      </c>
      <c r="BL63" s="12">
        <f>'by country'!BL65-'by country'!BG65</f>
        <v>9.9999999999999645E-2</v>
      </c>
      <c r="BM63" s="12">
        <f>'by country'!BM65-'by country'!BH65</f>
        <v>0</v>
      </c>
      <c r="BN63" s="12">
        <f>'by country'!BN65-'by country'!BI65</f>
        <v>0</v>
      </c>
      <c r="BO63" s="66">
        <f>'by country'!BO65-'by country'!BJ65</f>
        <v>0.1899999999999995</v>
      </c>
      <c r="BP63" s="12">
        <f>'by country'!BP65-'by country'!BK65</f>
        <v>0.26999999999999957</v>
      </c>
      <c r="BQ63" s="12">
        <f>'by country'!BQ65-'by country'!BL65</f>
        <v>-9.9999999999997868E-3</v>
      </c>
      <c r="BR63" s="12">
        <f>'by country'!BR65-'by country'!BM65</f>
        <v>0.23000000000000043</v>
      </c>
      <c r="BS63" s="12">
        <f>'by country'!BS65-'by country'!BN65</f>
        <v>0.16000000000000014</v>
      </c>
      <c r="BT63" s="66">
        <f>'by country'!BT65-'by country'!BO65</f>
        <v>0.11000000000000032</v>
      </c>
      <c r="BU63" s="12">
        <f>'by country'!BU65-'by country'!BP65</f>
        <v>-0.41000000000000014</v>
      </c>
      <c r="BV63" s="12">
        <f>'by country'!BV65-'by country'!BQ65</f>
        <v>0.37999999999999989</v>
      </c>
      <c r="BW63" s="12">
        <f>'by country'!BW65-'by country'!BR65</f>
        <v>4.0000000000000036E-2</v>
      </c>
      <c r="BX63" s="12">
        <f>'by country'!BX65-'by country'!BS65</f>
        <v>1.9999999999999574E-2</v>
      </c>
      <c r="BY63" s="91">
        <f>'by country'!BT65-'by country'!B65</f>
        <v>1.1400000000000006</v>
      </c>
      <c r="BZ63" s="40">
        <f>'by country'!BU65-'by country'!C65</f>
        <v>0.30999999999999961</v>
      </c>
      <c r="CA63" s="40">
        <f>'by country'!BV65-'by country'!D65</f>
        <v>0.87000000000000011</v>
      </c>
      <c r="CB63" s="40">
        <f>'by country'!BW65-'by country'!E65</f>
        <v>0.58000000000000007</v>
      </c>
      <c r="CC63" s="40">
        <f>'by country'!BX65-'by country'!F65</f>
        <v>0.71</v>
      </c>
      <c r="CD63" s="148">
        <f t="shared" si="18"/>
        <v>0</v>
      </c>
      <c r="CE63" s="116">
        <f t="shared" si="19"/>
        <v>1</v>
      </c>
      <c r="CF63" s="115">
        <f t="shared" si="20"/>
        <v>0</v>
      </c>
      <c r="CG63" s="114">
        <f t="shared" si="21"/>
        <v>10</v>
      </c>
      <c r="CH63" s="22">
        <f t="shared" si="8"/>
        <v>16</v>
      </c>
      <c r="CI63" s="117">
        <f t="shared" si="22"/>
        <v>13</v>
      </c>
      <c r="CJ63" s="118">
        <f t="shared" si="23"/>
        <v>7</v>
      </c>
      <c r="CK63" s="119">
        <f t="shared" si="24"/>
        <v>5</v>
      </c>
      <c r="CL63" s="120">
        <f t="shared" si="25"/>
        <v>6</v>
      </c>
    </row>
    <row r="64" spans="1:90" x14ac:dyDescent="0.25">
      <c r="A64" s="11" t="s">
        <v>11</v>
      </c>
      <c r="B64" s="12">
        <v>5.76</v>
      </c>
      <c r="C64" s="12">
        <v>5.77</v>
      </c>
      <c r="D64" s="12">
        <v>5.77</v>
      </c>
      <c r="E64" s="12">
        <v>6.16</v>
      </c>
      <c r="F64" s="12">
        <v>5.93</v>
      </c>
      <c r="G64" s="66"/>
      <c r="H64" s="12"/>
      <c r="I64" s="12"/>
      <c r="J64" s="12"/>
      <c r="K64" s="12"/>
      <c r="L64" s="66"/>
      <c r="M64" s="12"/>
      <c r="N64" s="12"/>
      <c r="O64" s="12"/>
      <c r="P64" s="12"/>
      <c r="Q64" s="66"/>
      <c r="R64" s="12"/>
      <c r="S64" s="12"/>
      <c r="T64" s="12"/>
      <c r="U64" s="12"/>
      <c r="V64" s="66">
        <f>'by country'!V66-'by country'!Q66</f>
        <v>-0.11000000000000032</v>
      </c>
      <c r="W64" s="12">
        <f>'by country'!W66-'by country'!R66</f>
        <v>-8.9999999999999858E-2</v>
      </c>
      <c r="X64" s="12">
        <f>'by country'!X66-'by country'!S66</f>
        <v>8.9999999999999858E-2</v>
      </c>
      <c r="Y64" s="12">
        <f>'by country'!Y66-'by country'!T66</f>
        <v>9.9999999999997868E-3</v>
      </c>
      <c r="Z64" s="12">
        <f>'by country'!Z66-'by country'!U66</f>
        <v>0</v>
      </c>
      <c r="AA64" s="66">
        <f>'by country'!AA66-'by country'!V66</f>
        <v>0</v>
      </c>
      <c r="AB64" s="12">
        <f>'by country'!AB66-'by country'!W66</f>
        <v>-0.12999999999999989</v>
      </c>
      <c r="AC64" s="12">
        <f>'by country'!AC66-'by country'!X66</f>
        <v>-0.15000000000000036</v>
      </c>
      <c r="AD64" s="12">
        <f>'by country'!AD66-'by country'!Y66</f>
        <v>-4.9999999999999822E-2</v>
      </c>
      <c r="AE64" s="12">
        <f>'by country'!AE66-'by country'!Z66</f>
        <v>-0.11000000000000032</v>
      </c>
      <c r="AF64" s="66">
        <f>'by country'!AF66-'by country'!AA66</f>
        <v>0.16000000000000014</v>
      </c>
      <c r="AG64" s="12">
        <f>'by country'!AG66-'by country'!AB66</f>
        <v>0.10999999999999943</v>
      </c>
      <c r="AH64" s="12">
        <f>'by country'!AH66-'by country'!AC66</f>
        <v>2.0000000000000462E-2</v>
      </c>
      <c r="AI64" s="12">
        <f>'by country'!AI66-'by country'!AD66</f>
        <v>0</v>
      </c>
      <c r="AJ64" s="12">
        <f>'by country'!AJ66-'by country'!AE66</f>
        <v>7.0000000000000284E-2</v>
      </c>
      <c r="AK64" s="66">
        <f>'by country'!AK66-'by country'!AF66</f>
        <v>0.14999999999999947</v>
      </c>
      <c r="AL64" s="12">
        <f>'by country'!AL66-'by country'!AG66</f>
        <v>0.14000000000000057</v>
      </c>
      <c r="AM64" s="12">
        <f>'by country'!AM66-'by country'!AH66</f>
        <v>0.10999999999999943</v>
      </c>
      <c r="AN64" s="12">
        <f>'by country'!AN66-'by country'!AI66</f>
        <v>0.10999999999999943</v>
      </c>
      <c r="AO64" s="12">
        <f>'by country'!AO66-'by country'!AJ66</f>
        <v>0.1899999999999995</v>
      </c>
      <c r="AP64" s="66">
        <f>'by country'!AP66-'by country'!AK66</f>
        <v>0.20000000000000018</v>
      </c>
      <c r="AQ64" s="12">
        <f>'by country'!AQ66-'by country'!AL66</f>
        <v>0.20000000000000018</v>
      </c>
      <c r="AR64" s="12">
        <f>'by country'!AR66-'by country'!AM66</f>
        <v>0.10000000000000053</v>
      </c>
      <c r="AS64" s="12">
        <f>'by country'!AS66-'by country'!AN66</f>
        <v>0.10000000000000053</v>
      </c>
      <c r="AT64" s="12">
        <f>'by country'!AT66-'by country'!AO66</f>
        <v>0.10000000000000053</v>
      </c>
      <c r="AU64" s="66">
        <f>'by country'!AU66-'by country'!AP66</f>
        <v>-9.9999999999999645E-2</v>
      </c>
      <c r="AV64" s="12">
        <f>'by country'!AV66-'by country'!AQ66</f>
        <v>0</v>
      </c>
      <c r="AW64" s="12">
        <f>'by country'!AW66-'by country'!AR66</f>
        <v>0</v>
      </c>
      <c r="AX64" s="12">
        <f>'by country'!AX66-'by country'!AS66</f>
        <v>0</v>
      </c>
      <c r="AY64" s="12">
        <f>'by country'!AY66-'by country'!AT66</f>
        <v>0</v>
      </c>
      <c r="AZ64" s="66">
        <f>'by country'!AZ66-'by country'!AU66</f>
        <v>9.9999999999999645E-2</v>
      </c>
      <c r="BA64" s="12">
        <f>'by country'!BA66-'by country'!AV66</f>
        <v>9.9999999999999645E-2</v>
      </c>
      <c r="BB64" s="12">
        <f>'by country'!BB66-'by country'!AW66</f>
        <v>0</v>
      </c>
      <c r="BC64" s="12">
        <f>'by country'!BC66-'by country'!AX66</f>
        <v>0</v>
      </c>
      <c r="BD64" s="12">
        <f>'by country'!BD66-'by country'!AY66</f>
        <v>0</v>
      </c>
      <c r="BE64" s="66">
        <f>'by country'!BE66-'by country'!AZ66</f>
        <v>0</v>
      </c>
      <c r="BF64" s="12">
        <f>'by country'!BF66-'by country'!BA66</f>
        <v>0</v>
      </c>
      <c r="BG64" s="12">
        <f>'by country'!BG66-'by country'!BB66</f>
        <v>0</v>
      </c>
      <c r="BH64" s="12">
        <f>'by country'!BH66-'by country'!BC66</f>
        <v>0</v>
      </c>
      <c r="BI64" s="12">
        <f>'by country'!BI66-'by country'!BD66</f>
        <v>0</v>
      </c>
      <c r="BJ64" s="66">
        <f>'by country'!BJ66-'by country'!BE66</f>
        <v>0.10000000000000053</v>
      </c>
      <c r="BK64" s="12">
        <f>'by country'!BK66-'by country'!BF66</f>
        <v>9.9999999999999645E-2</v>
      </c>
      <c r="BL64" s="12">
        <f>'by country'!BL66-'by country'!BG66</f>
        <v>9.9999999999999645E-2</v>
      </c>
      <c r="BM64" s="12">
        <f>'by country'!BM66-'by country'!BH66</f>
        <v>0</v>
      </c>
      <c r="BN64" s="12">
        <f>'by country'!BN66-'by country'!BI66</f>
        <v>9.9999999999999645E-2</v>
      </c>
      <c r="BO64" s="66">
        <f>'by country'!BO66-'by country'!BJ66</f>
        <v>0.26999999999999957</v>
      </c>
      <c r="BP64" s="12">
        <f>'by country'!BP66-'by country'!BK66</f>
        <v>0.25</v>
      </c>
      <c r="BQ64" s="12">
        <f>'by country'!BQ66-'by country'!BL66</f>
        <v>-4.0000000000000036E-2</v>
      </c>
      <c r="BR64" s="12">
        <f>'by country'!BR66-'by country'!BM66</f>
        <v>0.11999999999999922</v>
      </c>
      <c r="BS64" s="12">
        <f>'by country'!BS66-'by country'!BN66</f>
        <v>0.14000000000000057</v>
      </c>
      <c r="BT64" s="66">
        <f>'by country'!BT66-'by country'!BO66</f>
        <v>-0.16999999999999993</v>
      </c>
      <c r="BU64" s="12">
        <f>'by country'!BU66-'by country'!BP66</f>
        <v>-0.46999999999999975</v>
      </c>
      <c r="BV64" s="12">
        <f>'by country'!BV66-'by country'!BQ66</f>
        <v>0.84999999999999964</v>
      </c>
      <c r="BW64" s="12">
        <f>'by country'!BW66-'by country'!BR66</f>
        <v>9.0000000000000746E-2</v>
      </c>
      <c r="BX64" s="12">
        <f>'by country'!BX66-'by country'!BS66</f>
        <v>6.9999999999999396E-2</v>
      </c>
      <c r="BY64" s="91">
        <f>'by country'!BT66-'by country'!B66</f>
        <v>0.74000000000000021</v>
      </c>
      <c r="BZ64" s="40">
        <f>'by country'!BU66-'by country'!C66</f>
        <v>0.11000000000000032</v>
      </c>
      <c r="CA64" s="40">
        <f>'by country'!BV66-'by country'!D66</f>
        <v>1.04</v>
      </c>
      <c r="CB64" s="40">
        <f>'by country'!BW66-'by country'!E66</f>
        <v>0.45000000000000018</v>
      </c>
      <c r="CC64" s="40">
        <f>'by country'!BX66-'by country'!F66</f>
        <v>0.58000000000000007</v>
      </c>
      <c r="CD64" s="148">
        <f t="shared" si="18"/>
        <v>0</v>
      </c>
      <c r="CE64" s="116">
        <f t="shared" si="19"/>
        <v>1</v>
      </c>
      <c r="CF64" s="115">
        <f t="shared" si="20"/>
        <v>3</v>
      </c>
      <c r="CG64" s="114">
        <f t="shared" si="21"/>
        <v>4</v>
      </c>
      <c r="CH64" s="22">
        <f t="shared" si="8"/>
        <v>16</v>
      </c>
      <c r="CI64" s="117">
        <f t="shared" si="22"/>
        <v>19</v>
      </c>
      <c r="CJ64" s="118">
        <f t="shared" si="23"/>
        <v>9</v>
      </c>
      <c r="CK64" s="119">
        <f t="shared" si="24"/>
        <v>1</v>
      </c>
      <c r="CL64" s="120">
        <f t="shared" si="25"/>
        <v>6</v>
      </c>
    </row>
    <row r="65" spans="1:90" x14ac:dyDescent="0.25">
      <c r="A65" s="11" t="s">
        <v>82</v>
      </c>
      <c r="B65" s="12"/>
      <c r="C65" s="12"/>
      <c r="D65" s="12"/>
      <c r="E65" s="12"/>
      <c r="F65" s="12"/>
      <c r="G65" s="66"/>
      <c r="H65" s="12"/>
      <c r="I65" s="12"/>
      <c r="J65" s="12"/>
      <c r="K65" s="12"/>
      <c r="L65" s="66"/>
      <c r="M65" s="12"/>
      <c r="N65" s="12"/>
      <c r="O65" s="12"/>
      <c r="P65" s="12"/>
      <c r="Q65" s="66"/>
      <c r="R65" s="12"/>
      <c r="S65" s="12"/>
      <c r="T65" s="12"/>
      <c r="U65" s="12"/>
      <c r="V65" s="66"/>
      <c r="W65" s="12"/>
      <c r="X65" s="12"/>
      <c r="Y65" s="12"/>
      <c r="Z65" s="12"/>
      <c r="AA65" s="66"/>
      <c r="AB65" s="12"/>
      <c r="AC65" s="12"/>
      <c r="AD65" s="12"/>
      <c r="AE65" s="12"/>
      <c r="AF65" s="66"/>
      <c r="AG65" s="12"/>
      <c r="AH65" s="12"/>
      <c r="AI65" s="12"/>
      <c r="AJ65" s="12"/>
      <c r="AK65" s="66"/>
      <c r="AL65" s="12"/>
      <c r="AM65" s="12"/>
      <c r="AN65" s="12"/>
      <c r="AO65" s="12"/>
      <c r="AP65" s="65"/>
      <c r="AQ65" s="9"/>
      <c r="AR65" s="9"/>
      <c r="AS65" s="9"/>
      <c r="AT65" s="9"/>
      <c r="AU65" s="65"/>
      <c r="AV65" s="9"/>
      <c r="AW65" s="9"/>
      <c r="AX65" s="9"/>
      <c r="AY65" s="9"/>
      <c r="AZ65" s="65"/>
      <c r="BA65" s="9"/>
      <c r="BB65" s="9"/>
      <c r="BC65" s="9"/>
      <c r="BD65" s="9"/>
      <c r="BE65" s="65"/>
      <c r="BF65" s="9"/>
      <c r="BG65" s="9"/>
      <c r="BH65" s="9"/>
      <c r="BI65" s="9"/>
      <c r="BJ65" s="65"/>
      <c r="BK65" s="9"/>
      <c r="BL65" s="9"/>
      <c r="BM65" s="9"/>
      <c r="BN65" s="9"/>
      <c r="BO65" s="65"/>
      <c r="BP65" s="9"/>
      <c r="BQ65" s="9"/>
      <c r="BR65" s="9"/>
      <c r="BS65" s="9"/>
      <c r="BT65" s="65"/>
      <c r="BU65" s="9"/>
      <c r="BV65" s="9"/>
      <c r="BW65" s="9"/>
      <c r="BX65" s="9"/>
      <c r="BY65" s="91"/>
      <c r="BZ65" s="40"/>
      <c r="CA65" s="40"/>
      <c r="CB65" s="40"/>
      <c r="CC65" s="40"/>
      <c r="CD65" s="148"/>
      <c r="CE65" s="116"/>
      <c r="CF65" s="115"/>
      <c r="CG65" s="114"/>
      <c r="CH65" s="22"/>
      <c r="CI65" s="117"/>
      <c r="CJ65" s="118"/>
      <c r="CK65" s="119"/>
      <c r="CL65" s="120"/>
    </row>
    <row r="66" spans="1:90" x14ac:dyDescent="0.25">
      <c r="A66" s="11" t="s">
        <v>12</v>
      </c>
      <c r="B66" s="12"/>
      <c r="C66" s="12"/>
      <c r="D66" s="12"/>
      <c r="E66" s="12"/>
      <c r="F66" s="12"/>
      <c r="G66" s="66"/>
      <c r="H66" s="12"/>
      <c r="I66" s="12"/>
      <c r="J66" s="12"/>
      <c r="K66" s="12"/>
      <c r="L66" s="66"/>
      <c r="M66" s="12"/>
      <c r="N66" s="12"/>
      <c r="O66" s="12"/>
      <c r="P66" s="12"/>
      <c r="Q66" s="66"/>
      <c r="R66" s="12"/>
      <c r="S66" s="12"/>
      <c r="T66" s="12"/>
      <c r="U66" s="12"/>
      <c r="V66" s="66"/>
      <c r="W66" s="12"/>
      <c r="X66" s="12"/>
      <c r="Y66" s="12"/>
      <c r="Z66" s="12"/>
      <c r="AA66" s="66"/>
      <c r="AB66" s="12"/>
      <c r="AC66" s="12"/>
      <c r="AD66" s="12"/>
      <c r="AE66" s="12"/>
      <c r="AF66" s="66">
        <f>'by country'!AF68-'by country'!AA68</f>
        <v>0</v>
      </c>
      <c r="AG66" s="12">
        <f>'by country'!AG68-'by country'!AB68</f>
        <v>0.16000000000000014</v>
      </c>
      <c r="AH66" s="12">
        <f>'by country'!AH68-'by country'!AC68</f>
        <v>-4.9999999999999822E-2</v>
      </c>
      <c r="AI66" s="12">
        <f>'by country'!AI68-'by country'!AD68</f>
        <v>1.0000000000000675E-2</v>
      </c>
      <c r="AJ66" s="12">
        <f>'by country'!AJ68-'by country'!AE68</f>
        <v>1.9999999999999574E-2</v>
      </c>
      <c r="AK66" s="66">
        <f>'by country'!AK68-'by country'!AF68</f>
        <v>2.0000000000000462E-2</v>
      </c>
      <c r="AL66" s="12">
        <f>'by country'!AL68-'by country'!AG68</f>
        <v>-3.0000000000000249E-2</v>
      </c>
      <c r="AM66" s="12">
        <f>'by country'!AM68-'by country'!AH68</f>
        <v>-7.0000000000000284E-2</v>
      </c>
      <c r="AN66" s="12">
        <f>'by country'!AN68-'by country'!AI68</f>
        <v>-0.10000000000000053</v>
      </c>
      <c r="AO66" s="12">
        <f>'by country'!AO68-'by country'!AJ68</f>
        <v>0</v>
      </c>
      <c r="AP66" s="66">
        <f>'by country'!AP68-'by country'!AK68</f>
        <v>0</v>
      </c>
      <c r="AQ66" s="12">
        <f>'by country'!AQ68-'by country'!AL68</f>
        <v>0</v>
      </c>
      <c r="AR66" s="12">
        <f>'by country'!AR68-'by country'!AM68</f>
        <v>0</v>
      </c>
      <c r="AS66" s="12">
        <f>'by country'!AS68-'by country'!AN68</f>
        <v>0</v>
      </c>
      <c r="AT66" s="12">
        <f>'by country'!AT68-'by country'!AO68</f>
        <v>0</v>
      </c>
      <c r="AU66" s="66">
        <f>'by country'!AU68-'by country'!AP68</f>
        <v>-0.20000000000000018</v>
      </c>
      <c r="AV66" s="12">
        <f>'by country'!AV68-'by country'!AQ68</f>
        <v>0</v>
      </c>
      <c r="AW66" s="12">
        <f>'by country'!AW68-'by country'!AR68</f>
        <v>-9.9999999999999645E-2</v>
      </c>
      <c r="AX66" s="12">
        <f>'by country'!AX68-'by country'!AS68</f>
        <v>-9.9999999999999645E-2</v>
      </c>
      <c r="AY66" s="12">
        <f>'by country'!AY68-'by country'!AT68</f>
        <v>-9.9999999999999645E-2</v>
      </c>
      <c r="AZ66" s="66">
        <f>'by country'!AZ68-'by country'!AU68</f>
        <v>9.9999999999999645E-2</v>
      </c>
      <c r="BA66" s="12">
        <f>'by country'!BA68-'by country'!AV68</f>
        <v>0</v>
      </c>
      <c r="BB66" s="12">
        <f>'by country'!BB68-'by country'!AW68</f>
        <v>9.9999999999999645E-2</v>
      </c>
      <c r="BC66" s="12">
        <f>'by country'!BC68-'by country'!AX68</f>
        <v>0</v>
      </c>
      <c r="BD66" s="12">
        <f>'by country'!BD68-'by country'!AY68</f>
        <v>0</v>
      </c>
      <c r="BE66" s="66">
        <f>'by country'!BE68-'by country'!AZ68</f>
        <v>0</v>
      </c>
      <c r="BF66" s="12">
        <f>'by country'!BF68-'by country'!BA68</f>
        <v>0</v>
      </c>
      <c r="BG66" s="12">
        <f>'by country'!BG68-'by country'!BB68</f>
        <v>-9.9999999999999645E-2</v>
      </c>
      <c r="BH66" s="12">
        <f>'by country'!BH68-'by country'!BC68</f>
        <v>0</v>
      </c>
      <c r="BI66" s="12">
        <f>'by country'!BI68-'by country'!BD68</f>
        <v>0</v>
      </c>
      <c r="BJ66" s="66">
        <f>'by country'!BJ68-'by country'!BE68</f>
        <v>0</v>
      </c>
      <c r="BK66" s="12">
        <f>'by country'!BK68-'by country'!BF68</f>
        <v>-9.9999999999999645E-2</v>
      </c>
      <c r="BL66" s="12">
        <f>'by country'!BL68-'by country'!BG68</f>
        <v>0</v>
      </c>
      <c r="BM66" s="12">
        <f>'by country'!BM68-'by country'!BH68</f>
        <v>0</v>
      </c>
      <c r="BN66" s="12">
        <f>'by country'!BN68-'by country'!BI68</f>
        <v>0</v>
      </c>
      <c r="BO66" s="66">
        <f>'by country'!BO68-'by country'!BJ68</f>
        <v>0.11000000000000032</v>
      </c>
      <c r="BP66" s="12">
        <f>'by country'!BP68-'by country'!BK68</f>
        <v>0.12999999999999989</v>
      </c>
      <c r="BQ66" s="12">
        <f>'by country'!BQ68-'by country'!BL68</f>
        <v>-4.9999999999999822E-2</v>
      </c>
      <c r="BR66" s="12">
        <f>'by country'!BR68-'by country'!BM68</f>
        <v>0.12999999999999989</v>
      </c>
      <c r="BS66" s="12">
        <f>'by country'!BS68-'by country'!BN68</f>
        <v>4.0000000000000036E-2</v>
      </c>
      <c r="BT66" s="66">
        <f>'by country'!BT68-'by country'!BO68</f>
        <v>-8.0000000000000071E-2</v>
      </c>
      <c r="BU66" s="12">
        <f>'by country'!BU68-'by country'!BP68</f>
        <v>-0.74000000000000021</v>
      </c>
      <c r="BV66" s="12">
        <f>'by country'!BV68-'by country'!BQ68</f>
        <v>0.77999999999999936</v>
      </c>
      <c r="BW66" s="12">
        <f>'by country'!BW68-'by country'!BR68</f>
        <v>-2.0000000000000462E-2</v>
      </c>
      <c r="BX66" s="12">
        <f>'by country'!BX68-'by country'!BS68</f>
        <v>-9.9999999999997868E-3</v>
      </c>
      <c r="BY66" s="91">
        <f>'by country'!BT68-'by country'!AA68</f>
        <v>-4.9999999999999822E-2</v>
      </c>
      <c r="BZ66" s="40">
        <f>'by country'!BU68-'by country'!AB68</f>
        <v>-0.58000000000000007</v>
      </c>
      <c r="CA66" s="58">
        <f>'by country'!BV68-'by country'!AC68</f>
        <v>0.50999999999999979</v>
      </c>
      <c r="CB66" s="40">
        <f>'by country'!BW68-'by country'!AD68</f>
        <v>-8.0000000000000071E-2</v>
      </c>
      <c r="CC66" s="40">
        <f>'by country'!BX68-'by country'!AE68</f>
        <v>-4.9999999999999822E-2</v>
      </c>
      <c r="CD66" s="148">
        <f t="shared" ref="CD66:CD108" si="26">COUNTIF(B66:BX66, "&lt;-0.51")</f>
        <v>1</v>
      </c>
      <c r="CE66" s="116">
        <f t="shared" ref="CE66:CE108" si="27">COUNTIFS(B66:BX66,"&lt;-0.25", B66:BX66,"&gt;-0.51")</f>
        <v>0</v>
      </c>
      <c r="CF66" s="115">
        <f t="shared" ref="CF66:CF108" si="28">COUNTIFS(B66:BX66,"&lt;-0.11", B66:BX66,"&gt;-0.25")</f>
        <v>1</v>
      </c>
      <c r="CG66" s="114">
        <f t="shared" ref="CG66:CG108" si="29">COUNTIFS(B66:BX66,"&lt;-0.001", B66:BX66,"&gt;-0.11")</f>
        <v>13</v>
      </c>
      <c r="CH66" s="22">
        <f t="shared" si="8"/>
        <v>19</v>
      </c>
      <c r="CI66" s="117">
        <f t="shared" ref="CI66:CI108" si="30">COUNTIFS(B66:BX66,"&gt;0.001", B66:BX66,"&lt;0.12")</f>
        <v>7</v>
      </c>
      <c r="CJ66" s="118">
        <f t="shared" ref="CJ66:CJ108" si="31">COUNTIFS(B66:BX66,"&gt;0.11", B66:BX66,"&lt;0.26")</f>
        <v>3</v>
      </c>
      <c r="CK66" s="119">
        <f t="shared" ref="CK66:CK108" si="32">COUNTIFS(B66:BX66,"&gt;0.25", B66:BX66,"&lt;0.51")</f>
        <v>0</v>
      </c>
      <c r="CL66" s="120">
        <f t="shared" ref="CL66:CL108" si="33">COUNTIF(B66:BX66, "&gt;0.51")</f>
        <v>1</v>
      </c>
    </row>
    <row r="67" spans="1:90" x14ac:dyDescent="0.25">
      <c r="A67" s="11" t="s">
        <v>13</v>
      </c>
      <c r="B67" s="12"/>
      <c r="C67" s="12"/>
      <c r="D67" s="12"/>
      <c r="E67" s="12"/>
      <c r="F67" s="12"/>
      <c r="G67" s="66"/>
      <c r="H67" s="12"/>
      <c r="I67" s="12"/>
      <c r="J67" s="12"/>
      <c r="K67" s="12"/>
      <c r="L67" s="66"/>
      <c r="M67" s="12"/>
      <c r="N67" s="12"/>
      <c r="O67" s="12"/>
      <c r="P67" s="12"/>
      <c r="Q67" s="66">
        <f>'by country'!Q69-'by country'!L69</f>
        <v>-0.85999999999999943</v>
      </c>
      <c r="R67" s="12">
        <f>'by country'!R69-'by country'!M69</f>
        <v>-0.83999999999999986</v>
      </c>
      <c r="S67" s="12">
        <f>'by country'!S69-'by country'!N69</f>
        <v>-0.41999999999999993</v>
      </c>
      <c r="T67" s="12">
        <f>'by country'!T69-'by country'!O69</f>
        <v>-0.49000000000000021</v>
      </c>
      <c r="U67" s="12">
        <f>'by country'!U69-'by country'!P69</f>
        <v>-0.65000000000000036</v>
      </c>
      <c r="V67" s="66"/>
      <c r="W67" s="12"/>
      <c r="X67" s="12"/>
      <c r="Y67" s="12"/>
      <c r="Z67" s="12"/>
      <c r="AA67" s="66">
        <f>'by country'!AA69-'by country'!Q69</f>
        <v>0.11999999999999922</v>
      </c>
      <c r="AB67" s="12">
        <f>'by country'!AB69-'by country'!R69</f>
        <v>-2.0000000000000462E-2</v>
      </c>
      <c r="AC67" s="12">
        <f>'by country'!AC69-'by country'!S69</f>
        <v>3.0000000000000249E-2</v>
      </c>
      <c r="AD67" s="12">
        <f>'by country'!AD69-'by country'!T69</f>
        <v>0.16000000000000014</v>
      </c>
      <c r="AE67" s="12">
        <f>'by country'!AE69-'by country'!U69</f>
        <v>8.0000000000000071E-2</v>
      </c>
      <c r="AF67" s="66">
        <f>'by country'!AF69-'by country'!AA69</f>
        <v>0.13000000000000078</v>
      </c>
      <c r="AG67" s="12">
        <f>'by country'!AG69-'by country'!AB69</f>
        <v>0.1800000000000006</v>
      </c>
      <c r="AH67" s="12">
        <f>'by country'!AH69-'by country'!AC69</f>
        <v>8.0000000000000071E-2</v>
      </c>
      <c r="AI67" s="12">
        <f>'by country'!AI69-'by country'!AD69</f>
        <v>0.11000000000000032</v>
      </c>
      <c r="AJ67" s="12">
        <f>'by country'!AJ69-'by country'!AE69</f>
        <v>0.11000000000000032</v>
      </c>
      <c r="AK67" s="66">
        <f>'by country'!AK69-'by country'!AF69</f>
        <v>0</v>
      </c>
      <c r="AL67" s="12">
        <f>'by country'!AL69-'by country'!AG69</f>
        <v>2.9999999999999361E-2</v>
      </c>
      <c r="AM67" s="12">
        <f>'by country'!AM69-'by country'!AH69</f>
        <v>-4.0000000000000036E-2</v>
      </c>
      <c r="AN67" s="12">
        <f>'by country'!AN69-'by country'!AI69</f>
        <v>-5.0000000000000711E-2</v>
      </c>
      <c r="AO67" s="12">
        <f>'by country'!AO69-'by country'!AJ69</f>
        <v>-2.0000000000000462E-2</v>
      </c>
      <c r="AP67" s="66">
        <f>'by country'!AP69-'by country'!AK69</f>
        <v>0</v>
      </c>
      <c r="AQ67" s="12">
        <f>'by country'!AQ69-'by country'!AL69</f>
        <v>0</v>
      </c>
      <c r="AR67" s="12">
        <f>'by country'!AR69-'by country'!AM69</f>
        <v>0</v>
      </c>
      <c r="AS67" s="12">
        <f>'by country'!AS69-'by country'!AN69</f>
        <v>0</v>
      </c>
      <c r="AT67" s="12">
        <f>'by country'!AT69-'by country'!AO69</f>
        <v>0</v>
      </c>
      <c r="AU67" s="66">
        <f>'by country'!AU69-'by country'!AP69</f>
        <v>0.19999999999999929</v>
      </c>
      <c r="AV67" s="12">
        <f>'by country'!AV69-'by country'!AQ69</f>
        <v>0.20000000000000018</v>
      </c>
      <c r="AW67" s="12">
        <f>'by country'!AW69-'by country'!AR69</f>
        <v>9.9999999999999645E-2</v>
      </c>
      <c r="AX67" s="12">
        <f>'by country'!AX69-'by country'!AS69</f>
        <v>0.20000000000000018</v>
      </c>
      <c r="AY67" s="12">
        <f>'by country'!AY69-'by country'!AT69</f>
        <v>0.20000000000000018</v>
      </c>
      <c r="AZ67" s="66">
        <f>'by country'!AZ69-'by country'!AU69</f>
        <v>0</v>
      </c>
      <c r="BA67" s="12">
        <f>'by country'!BA69-'by country'!AV69</f>
        <v>0</v>
      </c>
      <c r="BB67" s="12">
        <f>'by country'!BB69-'by country'!AW69</f>
        <v>0</v>
      </c>
      <c r="BC67" s="12">
        <f>'by country'!BC69-'by country'!AX69</f>
        <v>0</v>
      </c>
      <c r="BD67" s="12">
        <f>'by country'!BD69-'by country'!AY69</f>
        <v>0</v>
      </c>
      <c r="BE67" s="66">
        <f>'by country'!BE69-'by country'!AZ69</f>
        <v>0.10000000000000053</v>
      </c>
      <c r="BF67" s="12">
        <f>'by country'!BF69-'by country'!BA69</f>
        <v>0.10000000000000053</v>
      </c>
      <c r="BG67" s="12">
        <f>'by country'!BG69-'by country'!BB69</f>
        <v>0</v>
      </c>
      <c r="BH67" s="12">
        <f>'by country'!BH69-'by country'!BC69</f>
        <v>0.10000000000000053</v>
      </c>
      <c r="BI67" s="12">
        <f>'by country'!BI69-'by country'!BD69</f>
        <v>0</v>
      </c>
      <c r="BJ67" s="66">
        <f>'by country'!BJ69-'by country'!BE69</f>
        <v>-0.10000000000000053</v>
      </c>
      <c r="BK67" s="12">
        <f>'by country'!BK69-'by country'!BF69</f>
        <v>-0.10000000000000053</v>
      </c>
      <c r="BL67" s="12">
        <f>'by country'!BL69-'by country'!BG69</f>
        <v>-9.9999999999999645E-2</v>
      </c>
      <c r="BM67" s="12">
        <f>'by country'!BM69-'by country'!BH69</f>
        <v>-0.10000000000000053</v>
      </c>
      <c r="BN67" s="12">
        <f>'by country'!BN69-'by country'!BI69</f>
        <v>0</v>
      </c>
      <c r="BO67" s="66">
        <f>'by country'!BO69-'by country'!BJ69</f>
        <v>0.12000000000000011</v>
      </c>
      <c r="BP67" s="12">
        <f>'by country'!BP69-'by country'!BK69</f>
        <v>0.11000000000000032</v>
      </c>
      <c r="BQ67" s="12">
        <f>'by country'!BQ69-'by country'!BL69</f>
        <v>0</v>
      </c>
      <c r="BR67" s="12">
        <f>'by country'!BR69-'by country'!BM69</f>
        <v>8.0000000000000071E-2</v>
      </c>
      <c r="BS67" s="12">
        <f>'by country'!BS69-'by country'!BN69</f>
        <v>4.0000000000000036E-2</v>
      </c>
      <c r="BT67" s="66">
        <f>'by country'!BT69-'by country'!BO69</f>
        <v>-0.25999999999999979</v>
      </c>
      <c r="BU67" s="12">
        <f>'by country'!BU69-'by country'!BP69</f>
        <v>-0.54999999999999982</v>
      </c>
      <c r="BV67" s="12">
        <f>'by country'!BV69-'by country'!BQ69</f>
        <v>0.83000000000000007</v>
      </c>
      <c r="BW67" s="12">
        <f>'by country'!BW69-'by country'!BR69</f>
        <v>0</v>
      </c>
      <c r="BX67" s="12">
        <f>'by country'!BX69-'by country'!BS69</f>
        <v>9.9999999999997868E-3</v>
      </c>
      <c r="BY67" s="91">
        <f>'by country'!BT69-'by country'!AA69</f>
        <v>0.19000000000000039</v>
      </c>
      <c r="BZ67" s="40">
        <f>'by country'!BU69-'by country'!AB69</f>
        <v>-2.9999999999999361E-2</v>
      </c>
      <c r="CA67" s="40">
        <f>'by country'!BV69-'by country'!AC69</f>
        <v>0.87000000000000011</v>
      </c>
      <c r="CB67" s="40">
        <f>'by country'!BW69-'by country'!AD69</f>
        <v>0.33999999999999986</v>
      </c>
      <c r="CC67" s="40">
        <f>'by country'!BX69-'by country'!AE69</f>
        <v>0.33999999999999986</v>
      </c>
      <c r="CD67" s="148">
        <f t="shared" si="26"/>
        <v>4</v>
      </c>
      <c r="CE67" s="116">
        <f t="shared" si="27"/>
        <v>3</v>
      </c>
      <c r="CF67" s="115">
        <f t="shared" si="28"/>
        <v>0</v>
      </c>
      <c r="CG67" s="114">
        <f t="shared" si="29"/>
        <v>8</v>
      </c>
      <c r="CH67" s="22">
        <f t="shared" si="8"/>
        <v>16</v>
      </c>
      <c r="CI67" s="117">
        <f t="shared" si="30"/>
        <v>15</v>
      </c>
      <c r="CJ67" s="118">
        <f t="shared" si="31"/>
        <v>9</v>
      </c>
      <c r="CK67" s="119">
        <f t="shared" si="32"/>
        <v>0</v>
      </c>
      <c r="CL67" s="120">
        <f t="shared" si="33"/>
        <v>1</v>
      </c>
    </row>
    <row r="68" spans="1:90" x14ac:dyDescent="0.25">
      <c r="A68" s="11" t="s">
        <v>15</v>
      </c>
      <c r="B68" s="12">
        <v>5.71</v>
      </c>
      <c r="C68" s="12">
        <v>5.9</v>
      </c>
      <c r="D68" s="12">
        <v>5.68</v>
      </c>
      <c r="E68" s="12">
        <v>5.88</v>
      </c>
      <c r="F68" s="12">
        <v>5.86</v>
      </c>
      <c r="G68" s="66">
        <f>'by country'!G70-'by country'!B70</f>
        <v>0.21999999999999975</v>
      </c>
      <c r="H68" s="12">
        <f>'by country'!H70-'by country'!C70</f>
        <v>0.15999999999999925</v>
      </c>
      <c r="I68" s="12">
        <f>'by country'!I70-'by country'!D70</f>
        <v>8.9999999999999858E-2</v>
      </c>
      <c r="J68" s="12">
        <f>'by country'!J70-'by country'!E70</f>
        <v>-1.9999999999999574E-2</v>
      </c>
      <c r="K68" s="12">
        <f>'by country'!K70-'by country'!F70</f>
        <v>0.12999999999999989</v>
      </c>
      <c r="L68" s="66">
        <f>'by country'!L70-'by country'!G70</f>
        <v>0.80000000000000071</v>
      </c>
      <c r="M68" s="12">
        <f>'by country'!M70-'by country'!H70</f>
        <v>0.70000000000000018</v>
      </c>
      <c r="N68" s="12">
        <f>'by country'!N70-'by country'!I70</f>
        <v>0.17000000000000082</v>
      </c>
      <c r="O68" s="12">
        <f>'by country'!O70-'by country'!J70</f>
        <v>0.25</v>
      </c>
      <c r="P68" s="12">
        <f>'by country'!P70-'by country'!K70</f>
        <v>0.45999999999999996</v>
      </c>
      <c r="Q68" s="66">
        <f>'by country'!Q70-'by country'!L70</f>
        <v>-0.5</v>
      </c>
      <c r="R68" s="12">
        <f>'by country'!R70-'by country'!M70</f>
        <v>-0.62000000000000011</v>
      </c>
      <c r="S68" s="12">
        <f>'by country'!S70-'by country'!N70</f>
        <v>-0.1800000000000006</v>
      </c>
      <c r="T68" s="12">
        <f>'by country'!T70-'by country'!O70</f>
        <v>-6.0000000000000497E-2</v>
      </c>
      <c r="U68" s="12">
        <f>'by country'!U70-'by country'!P70</f>
        <v>-0.33999999999999986</v>
      </c>
      <c r="V68" s="66">
        <f>'by country'!V70-'by country'!Q70</f>
        <v>-9.0000000000000746E-2</v>
      </c>
      <c r="W68" s="12">
        <f>'by country'!W70-'by country'!R70</f>
        <v>-8.0000000000000071E-2</v>
      </c>
      <c r="X68" s="12">
        <f>'by country'!X70-'by country'!S70</f>
        <v>-6.9999999999999396E-2</v>
      </c>
      <c r="Y68" s="12">
        <f>'by country'!Y70-'by country'!T70</f>
        <v>-4.9999999999999822E-2</v>
      </c>
      <c r="Z68" s="12">
        <f>'by country'!Z70-'by country'!U70</f>
        <v>-0.11000000000000032</v>
      </c>
      <c r="AA68" s="66">
        <f>'by country'!AA70-'by country'!V70</f>
        <v>0.23000000000000043</v>
      </c>
      <c r="AB68" s="12">
        <f>'by country'!AB70-'by country'!W70</f>
        <v>0.10000000000000053</v>
      </c>
      <c r="AC68" s="12">
        <f>'by country'!AC70-'by country'!X70</f>
        <v>0.12999999999999989</v>
      </c>
      <c r="AD68" s="12">
        <f>'by country'!AD70-'by country'!Y70</f>
        <v>0.12999999999999989</v>
      </c>
      <c r="AE68" s="12">
        <f>'by country'!AE70-'by country'!Z70</f>
        <v>0.19000000000000039</v>
      </c>
      <c r="AF68" s="66">
        <f>'by country'!AF70-'by country'!AA70</f>
        <v>0.12999999999999989</v>
      </c>
      <c r="AG68" s="12">
        <f>'by country'!AG70-'by country'!AB70</f>
        <v>4.0000000000000036E-2</v>
      </c>
      <c r="AH68" s="12">
        <f>'by country'!AH70-'by country'!AC70</f>
        <v>9.9999999999997868E-3</v>
      </c>
      <c r="AI68" s="12">
        <f>'by country'!AI70-'by country'!AD70</f>
        <v>0</v>
      </c>
      <c r="AJ68" s="12">
        <f>'by country'!AJ70-'by country'!AE70</f>
        <v>4.0000000000000036E-2</v>
      </c>
      <c r="AK68" s="66">
        <f>'by country'!AK70-'by country'!AF70</f>
        <v>0.20000000000000018</v>
      </c>
      <c r="AL68" s="12">
        <f>'by country'!AL70-'by country'!AG70</f>
        <v>0.20000000000000018</v>
      </c>
      <c r="AM68" s="12">
        <f>'by country'!AM70-'by country'!AH70</f>
        <v>7.0000000000000284E-2</v>
      </c>
      <c r="AN68" s="12">
        <f>'by country'!AN70-'by country'!AI70</f>
        <v>7.0000000000000284E-2</v>
      </c>
      <c r="AO68" s="12">
        <f>'by country'!AO70-'by country'!AJ70</f>
        <v>0.16999999999999993</v>
      </c>
      <c r="AP68" s="66">
        <f>'by country'!AP70-'by country'!AK70</f>
        <v>0</v>
      </c>
      <c r="AQ68" s="12">
        <f>'by country'!AQ70-'by country'!AL70</f>
        <v>0</v>
      </c>
      <c r="AR68" s="12">
        <f>'by country'!AR70-'by country'!AM70</f>
        <v>0</v>
      </c>
      <c r="AS68" s="12">
        <f>'by country'!AS70-'by country'!AN70</f>
        <v>0</v>
      </c>
      <c r="AT68" s="12">
        <f>'by country'!AT70-'by country'!AO70</f>
        <v>0</v>
      </c>
      <c r="AU68" s="66">
        <f>'by country'!AU70-'by country'!AP70</f>
        <v>0</v>
      </c>
      <c r="AV68" s="12">
        <f>'by country'!AV70-'by country'!AQ70</f>
        <v>9.9999999999999645E-2</v>
      </c>
      <c r="AW68" s="12">
        <f>'by country'!AW70-'by country'!AR70</f>
        <v>9.9999999999999645E-2</v>
      </c>
      <c r="AX68" s="12">
        <f>'by country'!AX70-'by country'!AS70</f>
        <v>9.9999999999999645E-2</v>
      </c>
      <c r="AY68" s="12">
        <f>'by country'!AY70-'by country'!AT70</f>
        <v>0</v>
      </c>
      <c r="AZ68" s="66">
        <f>'by country'!AZ70-'by country'!AU70</f>
        <v>-0.20000000000000018</v>
      </c>
      <c r="BA68" s="12">
        <f>'by country'!BA70-'by country'!AV70</f>
        <v>-9.9999999999999645E-2</v>
      </c>
      <c r="BB68" s="12">
        <f>'by country'!BB70-'by country'!AW70</f>
        <v>-9.9999999999999645E-2</v>
      </c>
      <c r="BC68" s="12">
        <f>'by country'!BC70-'by country'!AX70</f>
        <v>-9.9999999999999645E-2</v>
      </c>
      <c r="BD68" s="12">
        <f>'by country'!BD70-'by country'!AY70</f>
        <v>-0.10000000000000053</v>
      </c>
      <c r="BE68" s="66">
        <f>'by country'!BE70-'by country'!AZ70</f>
        <v>0.20000000000000018</v>
      </c>
      <c r="BF68" s="12">
        <f>'by country'!BF70-'by country'!BA70</f>
        <v>0.19999999999999929</v>
      </c>
      <c r="BG68" s="12">
        <f>'by country'!BG70-'by country'!BB70</f>
        <v>9.9999999999999645E-2</v>
      </c>
      <c r="BH68" s="12">
        <f>'by country'!BH70-'by country'!BC70</f>
        <v>9.9999999999999645E-2</v>
      </c>
      <c r="BI68" s="12">
        <f>'by country'!BI70-'by country'!BD70</f>
        <v>0.10000000000000053</v>
      </c>
      <c r="BJ68" s="66">
        <f>'by country'!BJ70-'by country'!BE70</f>
        <v>-0.10000000000000053</v>
      </c>
      <c r="BK68" s="12">
        <f>'by country'!BK70-'by country'!BF70</f>
        <v>-0.19999999999999929</v>
      </c>
      <c r="BL68" s="12">
        <f>'by country'!BL70-'by country'!BG70</f>
        <v>-9.9999999999999645E-2</v>
      </c>
      <c r="BM68" s="12">
        <f>'by country'!BM70-'by country'!BH70</f>
        <v>-9.9999999999999645E-2</v>
      </c>
      <c r="BN68" s="12">
        <f>'by country'!BN70-'by country'!BI70</f>
        <v>-0.10000000000000053</v>
      </c>
      <c r="BO68" s="66">
        <f>'by country'!BO70-'by country'!BJ70</f>
        <v>5.0000000000000711E-2</v>
      </c>
      <c r="BP68" s="12">
        <f>'by country'!BP70-'by country'!BK70</f>
        <v>0.1899999999999995</v>
      </c>
      <c r="BQ68" s="12">
        <f>'by country'!BQ70-'by country'!BL70</f>
        <v>2.9999999999999361E-2</v>
      </c>
      <c r="BR68" s="12">
        <f>'by country'!BR70-'by country'!BM70</f>
        <v>8.0000000000000071E-2</v>
      </c>
      <c r="BS68" s="12">
        <f>'by country'!BS70-'by country'!BN70</f>
        <v>0.12000000000000011</v>
      </c>
      <c r="BT68" s="66">
        <f>'by country'!BT70-'by country'!BO70</f>
        <v>-8.0000000000000071E-2</v>
      </c>
      <c r="BU68" s="12">
        <f>'by country'!BU70-'by country'!BP70</f>
        <v>-0.6899999999999995</v>
      </c>
      <c r="BV68" s="12">
        <f>'by country'!BV70-'by country'!BQ70</f>
        <v>0.85000000000000053</v>
      </c>
      <c r="BW68" s="12">
        <f>'by country'!BW70-'by country'!BR70</f>
        <v>4.9999999999999822E-2</v>
      </c>
      <c r="BX68" s="12">
        <f>'by country'!BX70-'by country'!BS70</f>
        <v>4.0000000000000036E-2</v>
      </c>
      <c r="BY68" s="91">
        <f>'by country'!BT70-'by country'!B70</f>
        <v>0.86000000000000032</v>
      </c>
      <c r="BZ68" s="40">
        <f>'by country'!BU70-'by country'!C70</f>
        <v>0</v>
      </c>
      <c r="CA68" s="40">
        <f>'by country'!BV70-'by country'!D70</f>
        <v>1.1000000000000005</v>
      </c>
      <c r="CB68" s="40">
        <f>'by country'!BW70-'by country'!E70</f>
        <v>0.45000000000000018</v>
      </c>
      <c r="CC68" s="40">
        <f>'by country'!BX70-'by country'!F70</f>
        <v>0.59999999999999964</v>
      </c>
      <c r="CD68" s="148">
        <f t="shared" si="26"/>
        <v>2</v>
      </c>
      <c r="CE68" s="116">
        <f t="shared" si="27"/>
        <v>2</v>
      </c>
      <c r="CF68" s="115">
        <f t="shared" si="28"/>
        <v>3</v>
      </c>
      <c r="CG68" s="114">
        <f t="shared" si="29"/>
        <v>15</v>
      </c>
      <c r="CH68" s="22">
        <f t="shared" si="8"/>
        <v>8</v>
      </c>
      <c r="CI68" s="117">
        <f t="shared" si="30"/>
        <v>18</v>
      </c>
      <c r="CJ68" s="118">
        <f t="shared" si="31"/>
        <v>17</v>
      </c>
      <c r="CK68" s="119">
        <f t="shared" si="32"/>
        <v>1</v>
      </c>
      <c r="CL68" s="120">
        <f t="shared" si="33"/>
        <v>8</v>
      </c>
    </row>
    <row r="69" spans="1:90" x14ac:dyDescent="0.25">
      <c r="A69" s="11" t="s">
        <v>16</v>
      </c>
      <c r="B69" s="12">
        <v>5.92</v>
      </c>
      <c r="C69" s="12">
        <v>5.74</v>
      </c>
      <c r="D69" s="12">
        <v>6.24</v>
      </c>
      <c r="E69" s="12">
        <v>6.4</v>
      </c>
      <c r="F69" s="12">
        <v>6.14</v>
      </c>
      <c r="G69" s="66">
        <f>'by country'!G71-'by country'!B71</f>
        <v>0.16999999999999993</v>
      </c>
      <c r="H69" s="12">
        <f>'by country'!H71-'by country'!C71</f>
        <v>-0.12999999999999989</v>
      </c>
      <c r="I69" s="12">
        <f>'by country'!I71-'by country'!D71</f>
        <v>-0.15000000000000036</v>
      </c>
      <c r="J69" s="12">
        <f>'by country'!J71-'by country'!E71</f>
        <v>-0.12000000000000011</v>
      </c>
      <c r="K69" s="12">
        <f>'by country'!K71-'by country'!F71</f>
        <v>-5.9999999999999609E-2</v>
      </c>
      <c r="L69" s="66">
        <f>'by country'!L71-'by country'!G71</f>
        <v>0.36000000000000032</v>
      </c>
      <c r="M69" s="12">
        <f>'by country'!M71-'by country'!H71</f>
        <v>0.33000000000000007</v>
      </c>
      <c r="N69" s="12">
        <f>'by country'!N71-'by country'!I71</f>
        <v>-0.13999999999999968</v>
      </c>
      <c r="O69" s="12">
        <f>'by country'!O71-'by country'!J71</f>
        <v>4.0000000000000036E-2</v>
      </c>
      <c r="P69" s="12">
        <f>'by country'!P71-'by country'!K71</f>
        <v>0.15000000000000036</v>
      </c>
      <c r="Q69" s="66">
        <f>'by country'!Q71-'by country'!L71</f>
        <v>-0.28000000000000025</v>
      </c>
      <c r="R69" s="12">
        <f>'by country'!R71-'by country'!M71</f>
        <v>-0.40000000000000036</v>
      </c>
      <c r="S69" s="12">
        <f>'by country'!S71-'by country'!N71</f>
        <v>-0.12000000000000011</v>
      </c>
      <c r="T69" s="12">
        <f>'by country'!T71-'by country'!O71</f>
        <v>-0.12000000000000011</v>
      </c>
      <c r="U69" s="12">
        <f>'by country'!U71-'by country'!P71</f>
        <v>-0.23000000000000043</v>
      </c>
      <c r="V69" s="66">
        <f>'by country'!V71-'by country'!Q71</f>
        <v>-0.11000000000000032</v>
      </c>
      <c r="W69" s="12">
        <f>'by country'!W71-'by country'!R71</f>
        <v>-8.9999999999999858E-2</v>
      </c>
      <c r="X69" s="12">
        <f>'by country'!X71-'by country'!S71</f>
        <v>-0.13999999999999968</v>
      </c>
      <c r="Y69" s="12">
        <f>'by country'!Y71-'by country'!T71</f>
        <v>-0.12999999999999989</v>
      </c>
      <c r="Z69" s="12">
        <f>'by country'!Z71-'by country'!U71</f>
        <v>-8.9999999999999858E-2</v>
      </c>
      <c r="AA69" s="66">
        <f>'by country'!AA71-'by country'!V71</f>
        <v>0.1800000000000006</v>
      </c>
      <c r="AB69" s="12">
        <f>'by country'!AB71-'by country'!W71</f>
        <v>0.12000000000000011</v>
      </c>
      <c r="AC69" s="12">
        <f>'by country'!AC71-'by country'!X71</f>
        <v>9.9999999999999645E-2</v>
      </c>
      <c r="AD69" s="12">
        <f>'by country'!AD71-'by country'!Y71</f>
        <v>0.13999999999999968</v>
      </c>
      <c r="AE69" s="12">
        <f>'by country'!AE71-'by country'!Z71</f>
        <v>0.10999999999999943</v>
      </c>
      <c r="AF69" s="66">
        <f>'by country'!AF71-'by country'!AA71</f>
        <v>4.9999999999999822E-2</v>
      </c>
      <c r="AG69" s="12">
        <f>'by country'!AG71-'by country'!AB71</f>
        <v>1.9999999999999574E-2</v>
      </c>
      <c r="AH69" s="12">
        <f>'by country'!AH71-'by country'!AC71</f>
        <v>-3.0000000000000249E-2</v>
      </c>
      <c r="AI69" s="12">
        <f>'by country'!AI71-'by country'!AD71</f>
        <v>-9.9999999999997868E-3</v>
      </c>
      <c r="AJ69" s="12">
        <f>'by country'!AJ71-'by country'!AE71</f>
        <v>1.0000000000000675E-2</v>
      </c>
      <c r="AK69" s="66">
        <f>'by country'!AK71-'by country'!AF71</f>
        <v>9.9999999999997868E-3</v>
      </c>
      <c r="AL69" s="12">
        <f>'by country'!AL71-'by country'!AG71</f>
        <v>0.11000000000000032</v>
      </c>
      <c r="AM69" s="12">
        <f>'by country'!AM71-'by country'!AH71</f>
        <v>4.0000000000000036E-2</v>
      </c>
      <c r="AN69" s="12">
        <f>'by country'!AN71-'by country'!AI71</f>
        <v>0</v>
      </c>
      <c r="AO69" s="12">
        <f>'by country'!AO71-'by country'!AJ71</f>
        <v>6.9999999999999396E-2</v>
      </c>
      <c r="AP69" s="66">
        <f>'by country'!AP71-'by country'!AK71</f>
        <v>0</v>
      </c>
      <c r="AQ69" s="12">
        <f>'by country'!AQ71-'by country'!AL71</f>
        <v>0</v>
      </c>
      <c r="AR69" s="12">
        <f>'by country'!AR71-'by country'!AM71</f>
        <v>0</v>
      </c>
      <c r="AS69" s="12">
        <f>'by country'!AS71-'by country'!AN71</f>
        <v>0</v>
      </c>
      <c r="AT69" s="12">
        <f>'by country'!AT71-'by country'!AO71</f>
        <v>0</v>
      </c>
      <c r="AU69" s="66">
        <f>'by country'!AU71-'by country'!AP71</f>
        <v>0.10000000000000053</v>
      </c>
      <c r="AV69" s="12">
        <f>'by country'!AV71-'by country'!AQ71</f>
        <v>9.9999999999999645E-2</v>
      </c>
      <c r="AW69" s="12">
        <f>'by country'!AW71-'by country'!AR71</f>
        <v>0.10000000000000053</v>
      </c>
      <c r="AX69" s="12">
        <f>'by country'!AX71-'by country'!AS71</f>
        <v>9.9999999999999645E-2</v>
      </c>
      <c r="AY69" s="12">
        <f>'by country'!AY71-'by country'!AT71</f>
        <v>0</v>
      </c>
      <c r="AZ69" s="66">
        <f>'by country'!AZ71-'by country'!AU71</f>
        <v>0</v>
      </c>
      <c r="BA69" s="12">
        <f>'by country'!BA71-'by country'!AV71</f>
        <v>0</v>
      </c>
      <c r="BB69" s="12">
        <f>'by country'!BB71-'by country'!AW71</f>
        <v>0</v>
      </c>
      <c r="BC69" s="12">
        <f>'by country'!BC71-'by country'!AX71</f>
        <v>0</v>
      </c>
      <c r="BD69" s="12">
        <f>'by country'!BD71-'by country'!AY71</f>
        <v>0.10000000000000053</v>
      </c>
      <c r="BE69" s="66">
        <f>'by country'!BE71-'by country'!AZ71</f>
        <v>0</v>
      </c>
      <c r="BF69" s="12">
        <f>'by country'!BF71-'by country'!BA71</f>
        <v>0.10000000000000053</v>
      </c>
      <c r="BG69" s="12">
        <f>'by country'!BG71-'by country'!BB71</f>
        <v>0</v>
      </c>
      <c r="BH69" s="12">
        <f>'by country'!BH71-'by country'!BC71</f>
        <v>0</v>
      </c>
      <c r="BI69" s="12">
        <f>'by country'!BI71-'by country'!BD71</f>
        <v>0</v>
      </c>
      <c r="BJ69" s="66">
        <f>'by country'!BJ71-'by country'!BE71</f>
        <v>0</v>
      </c>
      <c r="BK69" s="12">
        <f>'by country'!BK71-'by country'!BF71</f>
        <v>9.9999999999999645E-2</v>
      </c>
      <c r="BL69" s="12">
        <f>'by country'!BL71-'by country'!BG71</f>
        <v>0</v>
      </c>
      <c r="BM69" s="12">
        <f>'by country'!BM71-'by country'!BH71</f>
        <v>0</v>
      </c>
      <c r="BN69" s="12">
        <f>'by country'!BN71-'by country'!BI71</f>
        <v>0</v>
      </c>
      <c r="BO69" s="66">
        <f>'by country'!BO71-'by country'!BJ71</f>
        <v>0.45999999999999996</v>
      </c>
      <c r="BP69" s="12">
        <f>'by country'!BP71-'by country'!BK71</f>
        <v>0.33999999999999986</v>
      </c>
      <c r="BQ69" s="12">
        <f>'by country'!BQ71-'by country'!BL71</f>
        <v>0.3199999999999994</v>
      </c>
      <c r="BR69" s="12">
        <f>'by country'!BR71-'by country'!BM71</f>
        <v>0.37999999999999989</v>
      </c>
      <c r="BS69" s="12">
        <f>'by country'!BS71-'by country'!BN71</f>
        <v>0.38999999999999968</v>
      </c>
      <c r="BT69" s="66">
        <f>'by country'!BT71-'by country'!BO71</f>
        <v>-0.29000000000000004</v>
      </c>
      <c r="BU69" s="12">
        <f>'by country'!BU71-'by country'!BP71</f>
        <v>-3.0000000000000249E-2</v>
      </c>
      <c r="BV69" s="12">
        <f>'by country'!BV71-'by country'!BQ71</f>
        <v>0.78000000000000025</v>
      </c>
      <c r="BW69" s="12">
        <f>'by country'!BW71-'by country'!BR71</f>
        <v>8.0000000000000071E-2</v>
      </c>
      <c r="BX69" s="12">
        <f>'by country'!BX71-'by country'!BS71</f>
        <v>0.12999999999999989</v>
      </c>
      <c r="BY69" s="91">
        <f>'by country'!BT71-'by country'!B71</f>
        <v>0.65000000000000036</v>
      </c>
      <c r="BZ69" s="40">
        <f>'by country'!BU71-'by country'!C71</f>
        <v>0.5699999999999994</v>
      </c>
      <c r="CA69" s="40">
        <f>'by country'!BV71-'by country'!D71</f>
        <v>0.75999999999999979</v>
      </c>
      <c r="CB69" s="40">
        <f>'by country'!BW71-'by country'!E71</f>
        <v>0.35999999999999943</v>
      </c>
      <c r="CC69" s="40">
        <f>'by country'!BX71-'by country'!F71</f>
        <v>0.58000000000000007</v>
      </c>
      <c r="CD69" s="148">
        <f t="shared" si="26"/>
        <v>0</v>
      </c>
      <c r="CE69" s="116">
        <f t="shared" si="27"/>
        <v>3</v>
      </c>
      <c r="CF69" s="115">
        <f t="shared" si="28"/>
        <v>9</v>
      </c>
      <c r="CG69" s="114">
        <f t="shared" si="29"/>
        <v>6</v>
      </c>
      <c r="CH69" s="22">
        <f t="shared" ref="CH69:CH109" si="34">COUNTIFS(B69:BX69,"0.00")</f>
        <v>19</v>
      </c>
      <c r="CI69" s="117">
        <f t="shared" si="30"/>
        <v>18</v>
      </c>
      <c r="CJ69" s="118">
        <f t="shared" si="31"/>
        <v>6</v>
      </c>
      <c r="CK69" s="119">
        <f t="shared" si="32"/>
        <v>7</v>
      </c>
      <c r="CL69" s="120">
        <f t="shared" si="33"/>
        <v>6</v>
      </c>
    </row>
    <row r="70" spans="1:90" x14ac:dyDescent="0.25">
      <c r="A70" s="11" t="s">
        <v>17</v>
      </c>
      <c r="B70" s="9">
        <v>6.07</v>
      </c>
      <c r="C70" s="9">
        <v>6.04</v>
      </c>
      <c r="D70" s="9">
        <v>5.66</v>
      </c>
      <c r="E70" s="9">
        <v>5.9</v>
      </c>
      <c r="F70" s="9">
        <v>5.99</v>
      </c>
      <c r="G70" s="66">
        <f>'by country'!G72-'by country'!B72</f>
        <v>4.0000000000000036E-2</v>
      </c>
      <c r="H70" s="12">
        <f>'by country'!H72-'by country'!C72</f>
        <v>-0.11000000000000032</v>
      </c>
      <c r="I70" s="12">
        <f>'by country'!I72-'by country'!D72</f>
        <v>-4.9999999999999822E-2</v>
      </c>
      <c r="J70" s="12">
        <f>'by country'!J72-'by country'!E72</f>
        <v>0</v>
      </c>
      <c r="K70" s="12">
        <f>'by country'!K72-'by country'!F72</f>
        <v>-2.0000000000000462E-2</v>
      </c>
      <c r="L70" s="66">
        <f>'by country'!L72-'by country'!G72</f>
        <v>1.9999999999999574E-2</v>
      </c>
      <c r="M70" s="12">
        <f>'by country'!M72-'by country'!H72</f>
        <v>0.29000000000000004</v>
      </c>
      <c r="N70" s="12">
        <f>'by country'!N72-'by country'!I72</f>
        <v>-0.22000000000000064</v>
      </c>
      <c r="O70" s="12">
        <f>'by country'!O72-'by country'!J72</f>
        <v>-0.11000000000000032</v>
      </c>
      <c r="P70" s="12">
        <f>'by country'!P72-'by country'!K72</f>
        <v>-1.9999999999999574E-2</v>
      </c>
      <c r="Q70" s="66">
        <f>'by country'!Q72-'by country'!L72</f>
        <v>0.48000000000000043</v>
      </c>
      <c r="R70" s="12">
        <f>'by country'!R72-'by country'!M72</f>
        <v>0.12000000000000011</v>
      </c>
      <c r="S70" s="12">
        <f>'by country'!S72-'by country'!N72</f>
        <v>0.5600000000000005</v>
      </c>
      <c r="T70" s="12">
        <f>'by country'!T72-'by country'!O72</f>
        <v>0.58999999999999986</v>
      </c>
      <c r="U70" s="12">
        <f>'by country'!U72-'by country'!P72</f>
        <v>0.42999999999999972</v>
      </c>
      <c r="V70" s="66">
        <f>'by country'!V72-'by country'!Q72</f>
        <v>-0.14000000000000057</v>
      </c>
      <c r="W70" s="12">
        <f>'by country'!W72-'by country'!R72</f>
        <v>-7.0000000000000284E-2</v>
      </c>
      <c r="X70" s="12">
        <f>'by country'!X72-'by country'!S72</f>
        <v>-8.9999999999999858E-2</v>
      </c>
      <c r="Y70" s="12">
        <f>'by country'!Y72-'by country'!T72</f>
        <v>-0.12000000000000011</v>
      </c>
      <c r="Z70" s="12">
        <f>'by country'!Z72-'by country'!U72</f>
        <v>-0.12000000000000011</v>
      </c>
      <c r="AA70" s="66">
        <f>'by country'!AA72-'by country'!V72</f>
        <v>-6.9999999999999396E-2</v>
      </c>
      <c r="AB70" s="12">
        <f>'by country'!AB72-'by country'!W72</f>
        <v>-0.1899999999999995</v>
      </c>
      <c r="AC70" s="12">
        <f>'by country'!AC72-'by country'!X72</f>
        <v>-7.0000000000000284E-2</v>
      </c>
      <c r="AD70" s="12">
        <f>'by country'!AD72-'by country'!Y72</f>
        <v>-9.9999999999999645E-2</v>
      </c>
      <c r="AE70" s="12">
        <f>'by country'!AE72-'by country'!Z72</f>
        <v>-8.9999999999999858E-2</v>
      </c>
      <c r="AF70" s="66">
        <f>'by country'!AF72-'by country'!AA72</f>
        <v>0.20999999999999996</v>
      </c>
      <c r="AG70" s="12">
        <f>'by country'!AG72-'by country'!AB72</f>
        <v>0.16000000000000014</v>
      </c>
      <c r="AH70" s="12">
        <f>'by country'!AH72-'by country'!AC72</f>
        <v>8.0000000000000071E-2</v>
      </c>
      <c r="AI70" s="12">
        <f>'by country'!AI72-'by country'!AD72</f>
        <v>8.0000000000000071E-2</v>
      </c>
      <c r="AJ70" s="12">
        <f>'by country'!AJ72-'by country'!AE72</f>
        <v>0.12999999999999989</v>
      </c>
      <c r="AK70" s="66">
        <f>'by country'!AK72-'by country'!AF72</f>
        <v>8.9999999999999858E-2</v>
      </c>
      <c r="AL70" s="12">
        <f>'by country'!AL72-'by country'!AG72</f>
        <v>-4.0000000000000036E-2</v>
      </c>
      <c r="AM70" s="12">
        <f>'by country'!AM72-'by country'!AH72</f>
        <v>3.0000000000000249E-2</v>
      </c>
      <c r="AN70" s="12">
        <f>'by country'!AN72-'by country'!AI72</f>
        <v>5.9999999999999609E-2</v>
      </c>
      <c r="AO70" s="12">
        <f>'by country'!AO72-'by country'!AJ72</f>
        <v>0</v>
      </c>
      <c r="AP70" s="66">
        <f>'by country'!AP72-'by country'!AK72</f>
        <v>0</v>
      </c>
      <c r="AQ70" s="12">
        <f>'by country'!AQ72-'by country'!AL72</f>
        <v>0</v>
      </c>
      <c r="AR70" s="12">
        <f>'by country'!AR72-'by country'!AM72</f>
        <v>0</v>
      </c>
      <c r="AS70" s="12">
        <f>'by country'!AS72-'by country'!AN72</f>
        <v>0</v>
      </c>
      <c r="AT70" s="12">
        <f>'by country'!AT72-'by country'!AO72</f>
        <v>0</v>
      </c>
      <c r="AU70" s="66">
        <f>'by country'!AU72-'by country'!AP72</f>
        <v>0</v>
      </c>
      <c r="AV70" s="12">
        <f>'by country'!AV72-'by country'!AQ72</f>
        <v>0.20000000000000018</v>
      </c>
      <c r="AW70" s="12">
        <f>'by country'!AW72-'by country'!AR72</f>
        <v>9.9999999999999645E-2</v>
      </c>
      <c r="AX70" s="12">
        <f>'by country'!AX72-'by country'!AS72</f>
        <v>0.10000000000000053</v>
      </c>
      <c r="AY70" s="12">
        <f>'by country'!AY72-'by country'!AT72</f>
        <v>0.10000000000000053</v>
      </c>
      <c r="AZ70" s="66">
        <f>'by country'!AZ72-'by country'!AU72</f>
        <v>-0.29999999999999982</v>
      </c>
      <c r="BA70" s="12">
        <f>'by country'!BA72-'by country'!AV72</f>
        <v>-0.30000000000000071</v>
      </c>
      <c r="BB70" s="12">
        <f>'by country'!BB72-'by country'!AW72</f>
        <v>-9.9999999999999645E-2</v>
      </c>
      <c r="BC70" s="12">
        <f>'by country'!BC72-'by country'!AX72</f>
        <v>-0.20000000000000018</v>
      </c>
      <c r="BD70" s="12">
        <f>'by country'!BD72-'by country'!AY72</f>
        <v>-0.20000000000000018</v>
      </c>
      <c r="BE70" s="66">
        <f>'by country'!BE72-'by country'!AZ72</f>
        <v>-0.10000000000000053</v>
      </c>
      <c r="BF70" s="12">
        <f>'by country'!BF72-'by country'!BA72</f>
        <v>0</v>
      </c>
      <c r="BG70" s="12">
        <f>'by country'!BG72-'by country'!BB72</f>
        <v>-0.10000000000000053</v>
      </c>
      <c r="BH70" s="12">
        <f>'by country'!BH72-'by country'!BC72</f>
        <v>-0.10000000000000053</v>
      </c>
      <c r="BI70" s="12">
        <f>'by country'!BI72-'by country'!BD72</f>
        <v>0</v>
      </c>
      <c r="BJ70" s="66">
        <f>'by country'!BJ72-'by country'!BE72</f>
        <v>0</v>
      </c>
      <c r="BK70" s="12">
        <f>'by country'!BK72-'by country'!BF72</f>
        <v>0</v>
      </c>
      <c r="BL70" s="12">
        <f>'by country'!BL72-'by country'!BG72</f>
        <v>0</v>
      </c>
      <c r="BM70" s="12">
        <f>'by country'!BM72-'by country'!BH72</f>
        <v>0.10000000000000053</v>
      </c>
      <c r="BN70" s="12">
        <f>'by country'!BN72-'by country'!BI72</f>
        <v>0</v>
      </c>
      <c r="BO70" s="66">
        <f>'by country'!BO72-'by country'!BJ72</f>
        <v>-0.21999999999999975</v>
      </c>
      <c r="BP70" s="12">
        <f>'by country'!BP72-'by country'!BK72</f>
        <v>-0.25999999999999979</v>
      </c>
      <c r="BQ70" s="12">
        <f>'by country'!BQ72-'by country'!BL72</f>
        <v>-0.20999999999999996</v>
      </c>
      <c r="BR70" s="12">
        <f>'by country'!BR72-'by country'!BM72</f>
        <v>-0.1800000000000006</v>
      </c>
      <c r="BS70" s="12">
        <f>'by country'!BS72-'by country'!BN72</f>
        <v>-0.25</v>
      </c>
      <c r="BT70" s="66">
        <f>'by country'!BT72-'by country'!BO72</f>
        <v>-0.12999999999999989</v>
      </c>
      <c r="BU70" s="12">
        <f>'by country'!BU72-'by country'!BP72</f>
        <v>-0.20000000000000018</v>
      </c>
      <c r="BV70" s="12">
        <f>'by country'!BV72-'by country'!BQ72</f>
        <v>0.67999999999999972</v>
      </c>
      <c r="BW70" s="12">
        <f>'by country'!BW72-'by country'!BR72</f>
        <v>0.10000000000000053</v>
      </c>
      <c r="BX70" s="12">
        <f>'by country'!BX72-'by country'!BS72</f>
        <v>0.10999999999999943</v>
      </c>
      <c r="BY70" s="91">
        <f>'by country'!BT72-'by country'!B72</f>
        <v>-0.12000000000000011</v>
      </c>
      <c r="BZ70" s="40">
        <f>'by country'!BU72-'by country'!C72</f>
        <v>-0.40000000000000036</v>
      </c>
      <c r="CA70" s="40">
        <f>'by country'!BV72-'by country'!D72</f>
        <v>0.60999999999999943</v>
      </c>
      <c r="CB70" s="40">
        <f>'by country'!BW72-'by country'!E72</f>
        <v>0.21999999999999975</v>
      </c>
      <c r="CC70" s="40">
        <f>'by country'!BX72-'by country'!F72</f>
        <v>6.9999999999999396E-2</v>
      </c>
      <c r="CD70" s="148">
        <f t="shared" si="26"/>
        <v>0</v>
      </c>
      <c r="CE70" s="116">
        <f t="shared" si="27"/>
        <v>3</v>
      </c>
      <c r="CF70" s="115">
        <f t="shared" si="28"/>
        <v>12</v>
      </c>
      <c r="CG70" s="114">
        <f t="shared" si="29"/>
        <v>14</v>
      </c>
      <c r="CH70" s="22">
        <f t="shared" si="34"/>
        <v>14</v>
      </c>
      <c r="CI70" s="117">
        <f t="shared" si="30"/>
        <v>13</v>
      </c>
      <c r="CJ70" s="118">
        <f t="shared" si="31"/>
        <v>5</v>
      </c>
      <c r="CK70" s="119">
        <f t="shared" si="32"/>
        <v>3</v>
      </c>
      <c r="CL70" s="120">
        <f t="shared" si="33"/>
        <v>8</v>
      </c>
    </row>
    <row r="71" spans="1:90" x14ac:dyDescent="0.25">
      <c r="A71" s="11" t="s">
        <v>22</v>
      </c>
      <c r="B71" s="12">
        <v>5.38</v>
      </c>
      <c r="C71" s="12">
        <v>5.37</v>
      </c>
      <c r="D71" s="12">
        <v>5.95</v>
      </c>
      <c r="E71" s="12">
        <v>6.24</v>
      </c>
      <c r="F71" s="12">
        <v>5.8</v>
      </c>
      <c r="G71" s="66">
        <f>'by country'!G73-'by country'!B73</f>
        <v>-0.11000000000000032</v>
      </c>
      <c r="H71" s="12">
        <f>'by country'!H73-'by country'!C73</f>
        <v>-0.17999999999999972</v>
      </c>
      <c r="I71" s="12">
        <f>'by country'!I73-'by country'!D73</f>
        <v>-0.32000000000000028</v>
      </c>
      <c r="J71" s="12">
        <f>'by country'!J73-'by country'!E73</f>
        <v>-0.23000000000000043</v>
      </c>
      <c r="K71" s="12">
        <f>'by country'!K73-'by country'!F73</f>
        <v>-0.1899999999999995</v>
      </c>
      <c r="L71" s="66">
        <f>'by country'!L73-'by country'!G73</f>
        <v>0.77000000000000046</v>
      </c>
      <c r="M71" s="12">
        <f>'by country'!M73-'by country'!H73</f>
        <v>0.73999999999999932</v>
      </c>
      <c r="N71" s="12">
        <f>'by country'!N73-'by country'!I73</f>
        <v>0.12999999999999989</v>
      </c>
      <c r="O71" s="12">
        <f>'by country'!O73-'by country'!J73</f>
        <v>0.37999999999999989</v>
      </c>
      <c r="P71" s="12">
        <f>'by country'!P73-'by country'!K73</f>
        <v>0.48999999999999932</v>
      </c>
      <c r="Q71" s="66">
        <f>'by country'!Q73-'by country'!L73</f>
        <v>-0.62000000000000011</v>
      </c>
      <c r="R71" s="12">
        <f>'by country'!R73-'by country'!M73</f>
        <v>-0.73999999999999932</v>
      </c>
      <c r="S71" s="12">
        <f>'by country'!S73-'by country'!N73</f>
        <v>-0.21999999999999975</v>
      </c>
      <c r="T71" s="12">
        <f>'by country'!T73-'by country'!O73</f>
        <v>-0.5699999999999994</v>
      </c>
      <c r="U71" s="12">
        <f>'by country'!U73-'by country'!P73</f>
        <v>-0.54</v>
      </c>
      <c r="V71" s="66">
        <f>'by country'!V73-'by country'!Q73</f>
        <v>8.9999999999999858E-2</v>
      </c>
      <c r="W71" s="12">
        <f>'by country'!W73-'by country'!R73</f>
        <v>0.17999999999999972</v>
      </c>
      <c r="X71" s="12">
        <f>'by country'!X73-'by country'!S73</f>
        <v>7.0000000000000284E-2</v>
      </c>
      <c r="Y71" s="12">
        <f>'by country'!Y73-'by country'!T73</f>
        <v>0.14999999999999947</v>
      </c>
      <c r="Z71" s="12">
        <f>'by country'!Z73-'by country'!U73</f>
        <v>0.11000000000000032</v>
      </c>
      <c r="AA71" s="66">
        <f>'by country'!AA73-'by country'!V73</f>
        <v>0.23000000000000043</v>
      </c>
      <c r="AB71" s="12">
        <f>'by country'!AB73-'by country'!W73</f>
        <v>3.0000000000000249E-2</v>
      </c>
      <c r="AC71" s="12">
        <f>'by country'!AC73-'by country'!X73</f>
        <v>0.26999999999999957</v>
      </c>
      <c r="AD71" s="12">
        <f>'by country'!AD73-'by country'!Y73</f>
        <v>0.37000000000000011</v>
      </c>
      <c r="AE71" s="12">
        <f>'by country'!AE73-'by country'!Z73</f>
        <v>0.23000000000000043</v>
      </c>
      <c r="AF71" s="66">
        <f>'by country'!AF73-'by country'!AA73</f>
        <v>-6.0000000000000497E-2</v>
      </c>
      <c r="AG71" s="12">
        <f>'by country'!AG73-'by country'!AB73</f>
        <v>-2.0000000000000462E-2</v>
      </c>
      <c r="AH71" s="12">
        <f>'by country'!AH73-'by country'!AC73</f>
        <v>0</v>
      </c>
      <c r="AI71" s="12">
        <f>'by country'!AI73-'by country'!AD73</f>
        <v>8.9999999999999858E-2</v>
      </c>
      <c r="AJ71" s="12">
        <f>'by country'!AJ73-'by country'!AE73</f>
        <v>9.9999999999997868E-3</v>
      </c>
      <c r="AK71" s="66">
        <f>'by country'!AK73-'by country'!AF73</f>
        <v>2.0000000000000462E-2</v>
      </c>
      <c r="AL71" s="12">
        <f>'by country'!AL73-'by country'!AG73</f>
        <v>2.0000000000000462E-2</v>
      </c>
      <c r="AM71" s="12">
        <f>'by country'!AM73-'by country'!AH73</f>
        <v>-8.0000000000000071E-2</v>
      </c>
      <c r="AN71" s="12">
        <f>'by country'!AN73-'by country'!AI73</f>
        <v>-0.12999999999999989</v>
      </c>
      <c r="AO71" s="12">
        <f>'by country'!AO73-'by country'!AJ73</f>
        <v>-9.9999999999997868E-3</v>
      </c>
      <c r="AP71" s="66">
        <f>'by country'!AP73-'by country'!AK73</f>
        <v>0</v>
      </c>
      <c r="AQ71" s="12">
        <f>'by country'!AQ73-'by country'!AL73</f>
        <v>0</v>
      </c>
      <c r="AR71" s="12">
        <f>'by country'!AR73-'by country'!AM73</f>
        <v>0</v>
      </c>
      <c r="AS71" s="12">
        <f>'by country'!AS73-'by country'!AN73</f>
        <v>0</v>
      </c>
      <c r="AT71" s="12">
        <f>'by country'!AT73-'by country'!AO73</f>
        <v>0</v>
      </c>
      <c r="AU71" s="66">
        <f>'by country'!AU73-'by country'!AP73</f>
        <v>0.29999999999999982</v>
      </c>
      <c r="AV71" s="12">
        <f>'by country'!AV73-'by country'!AQ73</f>
        <v>0.39999999999999947</v>
      </c>
      <c r="AW71" s="12">
        <f>'by country'!AW73-'by country'!AR73</f>
        <v>0</v>
      </c>
      <c r="AX71" s="12">
        <f>'by country'!AX73-'by country'!AS73</f>
        <v>0.10000000000000053</v>
      </c>
      <c r="AY71" s="12">
        <f>'by country'!AY73-'by country'!AT73</f>
        <v>0.19999999999999929</v>
      </c>
      <c r="AZ71" s="66">
        <f>'by country'!AZ73-'by country'!AU73</f>
        <v>9.9999999999999645E-2</v>
      </c>
      <c r="BA71" s="12">
        <f>'by country'!BA73-'by country'!AV73</f>
        <v>0.20000000000000018</v>
      </c>
      <c r="BB71" s="12">
        <f>'by country'!BB73-'by country'!AW73</f>
        <v>0.20000000000000018</v>
      </c>
      <c r="BC71" s="12">
        <f>'by country'!BC73-'by country'!AX73</f>
        <v>9.9999999999999645E-2</v>
      </c>
      <c r="BD71" s="12">
        <f>'by country'!BD73-'by country'!AY73</f>
        <v>0.10000000000000053</v>
      </c>
      <c r="BE71" s="66">
        <f>'by country'!BE73-'by country'!AZ73</f>
        <v>0</v>
      </c>
      <c r="BF71" s="12">
        <f>'by country'!BF73-'by country'!BA73</f>
        <v>-0.20000000000000018</v>
      </c>
      <c r="BG71" s="12">
        <f>'by country'!BG73-'by country'!BB73</f>
        <v>0</v>
      </c>
      <c r="BH71" s="12">
        <f>'by country'!BH73-'by country'!BC73</f>
        <v>-9.9999999999999645E-2</v>
      </c>
      <c r="BI71" s="12">
        <f>'by country'!BI73-'by country'!BD73</f>
        <v>-0.10000000000000053</v>
      </c>
      <c r="BJ71" s="66">
        <f>'by country'!BJ73-'by country'!BE73</f>
        <v>0</v>
      </c>
      <c r="BK71" s="12">
        <f>'by country'!BK73-'by country'!BF73</f>
        <v>0</v>
      </c>
      <c r="BL71" s="12">
        <f>'by country'!BL73-'by country'!BG73</f>
        <v>0</v>
      </c>
      <c r="BM71" s="12">
        <f>'by country'!BM73-'by country'!BH73</f>
        <v>0</v>
      </c>
      <c r="BN71" s="12">
        <f>'by country'!BN73-'by country'!BI73</f>
        <v>0</v>
      </c>
      <c r="BO71" s="66">
        <f>'by country'!BO73-'by country'!BJ73</f>
        <v>0.28000000000000025</v>
      </c>
      <c r="BP71" s="12">
        <f>'by country'!BP73-'by country'!BK73</f>
        <v>0.25999999999999979</v>
      </c>
      <c r="BQ71" s="12">
        <f>'by country'!BQ73-'by country'!BL73</f>
        <v>-0.19000000000000039</v>
      </c>
      <c r="BR71" s="12">
        <f>'by country'!BR73-'by country'!BM73</f>
        <v>0.12999999999999989</v>
      </c>
      <c r="BS71" s="12">
        <f>'by country'!BS73-'by country'!BN73</f>
        <v>0.16000000000000014</v>
      </c>
      <c r="BT71" s="66">
        <f>'by country'!BT73-'by country'!BO73</f>
        <v>-0.17999999999999972</v>
      </c>
      <c r="BU71" s="12">
        <f>'by country'!BU73-'by country'!BP73</f>
        <v>-0.20999999999999996</v>
      </c>
      <c r="BV71" s="12">
        <f>'by country'!BV73-'by country'!BQ73</f>
        <v>0.72000000000000064</v>
      </c>
      <c r="BW71" s="12">
        <f>'by country'!BW73-'by country'!BR73</f>
        <v>-4.0000000000000036E-2</v>
      </c>
      <c r="BX71" s="12">
        <f>'by country'!BX73-'by country'!BS73</f>
        <v>7.0000000000000284E-2</v>
      </c>
      <c r="BY71" s="91">
        <f>'by country'!BT73-'by country'!B73</f>
        <v>0.82000000000000028</v>
      </c>
      <c r="BZ71" s="40">
        <f>'by country'!BU73-'by country'!C73</f>
        <v>0.47999999999999954</v>
      </c>
      <c r="CA71" s="40">
        <f>'by country'!BV73-'by country'!D73</f>
        <v>0.58000000000000007</v>
      </c>
      <c r="CB71" s="40">
        <f>'by country'!BW73-'by country'!E73</f>
        <v>0.25</v>
      </c>
      <c r="CC71" s="40">
        <f>'by country'!BX73-'by country'!F73</f>
        <v>0.53000000000000025</v>
      </c>
      <c r="CD71" s="148">
        <f t="shared" si="26"/>
        <v>4</v>
      </c>
      <c r="CE71" s="116">
        <f t="shared" si="27"/>
        <v>1</v>
      </c>
      <c r="CF71" s="115">
        <f t="shared" si="28"/>
        <v>9</v>
      </c>
      <c r="CG71" s="114">
        <f t="shared" si="29"/>
        <v>7</v>
      </c>
      <c r="CH71" s="22">
        <f t="shared" si="34"/>
        <v>14</v>
      </c>
      <c r="CI71" s="117">
        <f t="shared" si="30"/>
        <v>13</v>
      </c>
      <c r="CJ71" s="118">
        <f t="shared" si="31"/>
        <v>10</v>
      </c>
      <c r="CK71" s="119">
        <f t="shared" si="32"/>
        <v>8</v>
      </c>
      <c r="CL71" s="120">
        <f t="shared" si="33"/>
        <v>8</v>
      </c>
    </row>
    <row r="72" spans="1:90" x14ac:dyDescent="0.25">
      <c r="A72" s="11" t="s">
        <v>18</v>
      </c>
      <c r="B72" s="12">
        <v>5.34</v>
      </c>
      <c r="C72" s="12">
        <v>5.57</v>
      </c>
      <c r="D72" s="12">
        <v>5.37</v>
      </c>
      <c r="E72" s="12">
        <v>5.71</v>
      </c>
      <c r="F72" s="12">
        <v>5.57</v>
      </c>
      <c r="G72" s="66"/>
      <c r="H72" s="12"/>
      <c r="I72" s="12"/>
      <c r="J72" s="12"/>
      <c r="K72" s="12"/>
      <c r="L72" s="66"/>
      <c r="M72" s="12"/>
      <c r="N72" s="12"/>
      <c r="O72" s="12"/>
      <c r="P72" s="12"/>
      <c r="Q72" s="66"/>
      <c r="R72" s="12"/>
      <c r="S72" s="12"/>
      <c r="T72" s="12"/>
      <c r="U72" s="12"/>
      <c r="V72" s="65"/>
      <c r="W72" s="9"/>
      <c r="X72" s="9"/>
      <c r="Y72" s="9"/>
      <c r="Z72" s="9"/>
      <c r="AA72" s="66"/>
      <c r="AB72" s="12"/>
      <c r="AC72" s="12"/>
      <c r="AD72" s="12"/>
      <c r="AE72" s="12"/>
      <c r="AF72" s="66">
        <f>'by country'!AF74-'by country'!AA74</f>
        <v>-4.0000000000000036E-2</v>
      </c>
      <c r="AG72" s="12">
        <f>'by country'!AG74-'by country'!AB74</f>
        <v>-4.0000000000000036E-2</v>
      </c>
      <c r="AH72" s="12">
        <f>'by country'!AH74-'by country'!AC74</f>
        <v>-9.9999999999997868E-3</v>
      </c>
      <c r="AI72" s="12">
        <f>'by country'!AI74-'by country'!AD74</f>
        <v>-0.12000000000000011</v>
      </c>
      <c r="AJ72" s="12">
        <f>'by country'!AJ74-'by country'!AE74</f>
        <v>-3.9999999999999147E-2</v>
      </c>
      <c r="AK72" s="66">
        <f>'by country'!AK74-'by country'!AF74</f>
        <v>7.0000000000000284E-2</v>
      </c>
      <c r="AL72" s="12">
        <f>'by country'!AL74-'by country'!AG74</f>
        <v>4.9999999999999822E-2</v>
      </c>
      <c r="AM72" s="12">
        <f>'by country'!AM74-'by country'!AH74</f>
        <v>9.9999999999997868E-3</v>
      </c>
      <c r="AN72" s="12">
        <f>'by country'!AN74-'by country'!AI74</f>
        <v>0</v>
      </c>
      <c r="AO72" s="12">
        <f>'by country'!AO74-'by country'!AJ74</f>
        <v>6.9999999999999396E-2</v>
      </c>
      <c r="AP72" s="66">
        <f>'by country'!AP74-'by country'!AK74</f>
        <v>0</v>
      </c>
      <c r="AQ72" s="12">
        <f>'by country'!AQ74-'by country'!AL74</f>
        <v>0</v>
      </c>
      <c r="AR72" s="12">
        <f>'by country'!AR74-'by country'!AM74</f>
        <v>0</v>
      </c>
      <c r="AS72" s="12">
        <f>'by country'!AS74-'by country'!AN74</f>
        <v>0</v>
      </c>
      <c r="AT72" s="12">
        <f>'by country'!AT74-'by country'!AO74</f>
        <v>0</v>
      </c>
      <c r="AU72" s="65"/>
      <c r="AV72" s="9"/>
      <c r="AW72" s="9"/>
      <c r="AX72" s="9"/>
      <c r="AY72" s="9"/>
      <c r="AZ72" s="65"/>
      <c r="BA72" s="9"/>
      <c r="BB72" s="9"/>
      <c r="BC72" s="9"/>
      <c r="BD72" s="9"/>
      <c r="BE72" s="66"/>
      <c r="BF72" s="12"/>
      <c r="BG72" s="12"/>
      <c r="BH72" s="12"/>
      <c r="BI72" s="12"/>
      <c r="BJ72" s="65"/>
      <c r="BK72" s="9"/>
      <c r="BL72" s="9"/>
      <c r="BM72" s="9"/>
      <c r="BN72" s="9"/>
      <c r="BO72" s="65"/>
      <c r="BP72" s="9"/>
      <c r="BQ72" s="9"/>
      <c r="BR72" s="9"/>
      <c r="BS72" s="9"/>
      <c r="BT72" s="65"/>
      <c r="BU72" s="9"/>
      <c r="BV72" s="9"/>
      <c r="BW72" s="9"/>
      <c r="BX72" s="9"/>
      <c r="BY72" s="91">
        <f>'by country'!AP74-'by country'!AF74</f>
        <v>7.0000000000000284E-2</v>
      </c>
      <c r="BZ72" s="40">
        <f>'by country'!AQ74-'by country'!AG74</f>
        <v>4.9999999999999822E-2</v>
      </c>
      <c r="CA72" s="40">
        <f>'by country'!AR74-'by country'!AH74</f>
        <v>9.9999999999997868E-3</v>
      </c>
      <c r="CB72" s="40">
        <f>'by country'!AS74-'by country'!AI74</f>
        <v>0</v>
      </c>
      <c r="CC72" s="40">
        <f>'by country'!AT74-'by country'!AJ74</f>
        <v>6.9999999999999396E-2</v>
      </c>
      <c r="CD72" s="148">
        <f t="shared" si="26"/>
        <v>0</v>
      </c>
      <c r="CE72" s="116">
        <f t="shared" si="27"/>
        <v>0</v>
      </c>
      <c r="CF72" s="115">
        <f t="shared" si="28"/>
        <v>1</v>
      </c>
      <c r="CG72" s="114">
        <f t="shared" si="29"/>
        <v>4</v>
      </c>
      <c r="CH72" s="22">
        <f t="shared" si="34"/>
        <v>6</v>
      </c>
      <c r="CI72" s="117">
        <f t="shared" si="30"/>
        <v>4</v>
      </c>
      <c r="CJ72" s="118">
        <f t="shared" si="31"/>
        <v>0</v>
      </c>
      <c r="CK72" s="119">
        <f t="shared" si="32"/>
        <v>0</v>
      </c>
      <c r="CL72" s="120">
        <f t="shared" si="33"/>
        <v>5</v>
      </c>
    </row>
    <row r="73" spans="1:90" x14ac:dyDescent="0.25">
      <c r="A73" s="11" t="s">
        <v>79</v>
      </c>
      <c r="B73" s="12"/>
      <c r="C73" s="12"/>
      <c r="D73" s="12"/>
      <c r="E73" s="12"/>
      <c r="F73" s="12"/>
      <c r="G73" s="66"/>
      <c r="H73" s="12"/>
      <c r="I73" s="12"/>
      <c r="J73" s="12"/>
      <c r="K73" s="12"/>
      <c r="L73" s="66"/>
      <c r="M73" s="12"/>
      <c r="N73" s="12"/>
      <c r="O73" s="12"/>
      <c r="P73" s="12"/>
      <c r="Q73" s="66"/>
      <c r="R73" s="12"/>
      <c r="S73" s="12"/>
      <c r="T73" s="12"/>
      <c r="U73" s="12"/>
      <c r="V73" s="66"/>
      <c r="W73" s="12"/>
      <c r="X73" s="12"/>
      <c r="Y73" s="12"/>
      <c r="Z73" s="12"/>
      <c r="AA73" s="66"/>
      <c r="AB73" s="12"/>
      <c r="AC73" s="12"/>
      <c r="AD73" s="12"/>
      <c r="AE73" s="12"/>
      <c r="AF73" s="66"/>
      <c r="AG73" s="12"/>
      <c r="AH73" s="12"/>
      <c r="AI73" s="12"/>
      <c r="AJ73" s="12"/>
      <c r="AK73" s="66"/>
      <c r="AL73" s="12"/>
      <c r="AM73" s="12"/>
      <c r="AN73" s="12"/>
      <c r="AO73" s="12"/>
      <c r="AP73" s="65"/>
      <c r="AQ73" s="9"/>
      <c r="AR73" s="9"/>
      <c r="AS73" s="9"/>
      <c r="AT73" s="9"/>
      <c r="AU73" s="65"/>
      <c r="AV73" s="9"/>
      <c r="AW73" s="9"/>
      <c r="AX73" s="9"/>
      <c r="AY73" s="9"/>
      <c r="AZ73" s="66">
        <f>'by country'!AZ75-'by country'!AU75</f>
        <v>-0.10000000000000053</v>
      </c>
      <c r="BA73" s="12">
        <f>'by country'!BA75-'by country'!AV75</f>
        <v>-9.9999999999999645E-2</v>
      </c>
      <c r="BB73" s="12">
        <f>'by country'!BB75-'by country'!AW75</f>
        <v>0</v>
      </c>
      <c r="BC73" s="12">
        <f>'by country'!BC75-'by country'!AX75</f>
        <v>-9.9999999999999645E-2</v>
      </c>
      <c r="BD73" s="12">
        <f>'by country'!BD75-'by country'!AY75</f>
        <v>0</v>
      </c>
      <c r="BE73" s="66">
        <f>'by country'!BE75-'by country'!AZ75</f>
        <v>0</v>
      </c>
      <c r="BF73" s="12">
        <f>'by country'!BF75-'by country'!BA75</f>
        <v>-0.10000000000000053</v>
      </c>
      <c r="BG73" s="12">
        <f>'by country'!BG75-'by country'!BB75</f>
        <v>-9.9999999999999645E-2</v>
      </c>
      <c r="BH73" s="12">
        <f>'by country'!BH75-'by country'!BC75</f>
        <v>-9.9999999999999645E-2</v>
      </c>
      <c r="BI73" s="12">
        <f>'by country'!BI75-'by country'!BD75</f>
        <v>-0.10000000000000053</v>
      </c>
      <c r="BJ73" s="66">
        <f>'by country'!BJ75-'by country'!BE75</f>
        <v>0</v>
      </c>
      <c r="BK73" s="12">
        <f>'by country'!BK75-'by country'!BF75</f>
        <v>0</v>
      </c>
      <c r="BL73" s="12">
        <f>'by country'!BL75-'by country'!BG75</f>
        <v>-0.10000000000000053</v>
      </c>
      <c r="BM73" s="12">
        <f>'by country'!BM75-'by country'!BH75</f>
        <v>0</v>
      </c>
      <c r="BN73" s="12">
        <f>'by country'!BN75-'by country'!BI75</f>
        <v>0</v>
      </c>
      <c r="BO73" s="65"/>
      <c r="BP73" s="9"/>
      <c r="BQ73" s="9"/>
      <c r="BR73" s="9"/>
      <c r="BS73" s="9"/>
      <c r="BT73" s="65"/>
      <c r="BU73" s="9"/>
      <c r="BV73" s="9"/>
      <c r="BW73" s="9"/>
      <c r="BX73" s="9"/>
      <c r="BY73" s="91">
        <f>'by country'!BJ75-'by country'!AU75</f>
        <v>-0.10000000000000053</v>
      </c>
      <c r="BZ73" s="40">
        <f>'by country'!BK75-'by country'!AV75</f>
        <v>-0.20000000000000018</v>
      </c>
      <c r="CA73" s="40">
        <f>'by country'!BL75-'by country'!AW75</f>
        <v>-0.20000000000000018</v>
      </c>
      <c r="CB73" s="40">
        <f>'by country'!BM75-'by country'!AX75</f>
        <v>-0.19999999999999929</v>
      </c>
      <c r="CC73" s="40">
        <f>'by country'!BN75-'by country'!AY75</f>
        <v>-0.10000000000000053</v>
      </c>
      <c r="CD73" s="148">
        <f t="shared" si="26"/>
        <v>0</v>
      </c>
      <c r="CE73" s="116">
        <f t="shared" si="27"/>
        <v>0</v>
      </c>
      <c r="CF73" s="115">
        <f t="shared" si="28"/>
        <v>0</v>
      </c>
      <c r="CG73" s="114">
        <f t="shared" si="29"/>
        <v>8</v>
      </c>
      <c r="CH73" s="22">
        <f t="shared" si="34"/>
        <v>7</v>
      </c>
      <c r="CI73" s="117">
        <f t="shared" si="30"/>
        <v>0</v>
      </c>
      <c r="CJ73" s="118">
        <f t="shared" si="31"/>
        <v>0</v>
      </c>
      <c r="CK73" s="119">
        <f t="shared" si="32"/>
        <v>0</v>
      </c>
      <c r="CL73" s="120">
        <f t="shared" si="33"/>
        <v>0</v>
      </c>
    </row>
    <row r="74" spans="1:90" x14ac:dyDescent="0.25">
      <c r="A74" s="11" t="s">
        <v>19</v>
      </c>
      <c r="B74" s="12"/>
      <c r="C74" s="12"/>
      <c r="D74" s="12"/>
      <c r="E74" s="12"/>
      <c r="F74" s="12"/>
      <c r="G74" s="66"/>
      <c r="H74" s="12"/>
      <c r="I74" s="12"/>
      <c r="J74" s="12"/>
      <c r="K74" s="12"/>
      <c r="L74" s="66"/>
      <c r="M74" s="12"/>
      <c r="N74" s="12"/>
      <c r="O74" s="12"/>
      <c r="P74" s="12"/>
      <c r="Q74" s="66"/>
      <c r="R74" s="12"/>
      <c r="S74" s="12"/>
      <c r="T74" s="12"/>
      <c r="U74" s="12"/>
      <c r="V74" s="66"/>
      <c r="W74" s="12"/>
      <c r="X74" s="12"/>
      <c r="Y74" s="12"/>
      <c r="Z74" s="12"/>
      <c r="AA74" s="66"/>
      <c r="AB74" s="12"/>
      <c r="AC74" s="12"/>
      <c r="AD74" s="12"/>
      <c r="AE74" s="12"/>
      <c r="AF74" s="66">
        <f>'by country'!AF76-'by country'!AA76</f>
        <v>0.41999999999999993</v>
      </c>
      <c r="AG74" s="12">
        <f>'by country'!AG76-'by country'!AB76</f>
        <v>0.33000000000000007</v>
      </c>
      <c r="AH74" s="12">
        <f>'by country'!AH76-'by country'!AC76</f>
        <v>0.24000000000000021</v>
      </c>
      <c r="AI74" s="12">
        <f>'by country'!AI76-'by country'!AD76</f>
        <v>0.34999999999999964</v>
      </c>
      <c r="AJ74" s="12">
        <f>'by country'!AJ76-'by country'!AE76</f>
        <v>0.33000000000000007</v>
      </c>
      <c r="AK74" s="66">
        <f>'by country'!AK76-'by country'!AF76</f>
        <v>0.16999999999999993</v>
      </c>
      <c r="AL74" s="12">
        <f>'by country'!AL76-'by country'!AG76</f>
        <v>0.20999999999999996</v>
      </c>
      <c r="AM74" s="12">
        <f>'by country'!AM76-'by country'!AH76</f>
        <v>4.0000000000000036E-2</v>
      </c>
      <c r="AN74" s="12">
        <f>'by country'!AN76-'by country'!AI76</f>
        <v>6.0000000000000497E-2</v>
      </c>
      <c r="AO74" s="12">
        <f>'by country'!AO76-'by country'!AJ76</f>
        <v>8.0000000000000071E-2</v>
      </c>
      <c r="AP74" s="66">
        <f>'by country'!AP76-'by country'!AK76</f>
        <v>0</v>
      </c>
      <c r="AQ74" s="12">
        <f>'by country'!AQ76-'by country'!AL76</f>
        <v>0</v>
      </c>
      <c r="AR74" s="12">
        <f>'by country'!AR76-'by country'!AM76</f>
        <v>0</v>
      </c>
      <c r="AS74" s="12">
        <f>'by country'!AS76-'by country'!AN76</f>
        <v>0</v>
      </c>
      <c r="AT74" s="12">
        <f>'by country'!AT76-'by country'!AO76</f>
        <v>0</v>
      </c>
      <c r="AU74" s="66">
        <f>'by country'!AU76-'by country'!AP76</f>
        <v>-0.10000000000000053</v>
      </c>
      <c r="AV74" s="12">
        <f>'by country'!AV76-'by country'!AQ76</f>
        <v>-0.20000000000000018</v>
      </c>
      <c r="AW74" s="12">
        <f>'by country'!AW76-'by country'!AR76</f>
        <v>0</v>
      </c>
      <c r="AX74" s="12">
        <f>'by country'!AX76-'by country'!AS76</f>
        <v>-0.10000000000000053</v>
      </c>
      <c r="AY74" s="12">
        <f>'by country'!AY76-'by country'!AT76</f>
        <v>-0.10000000000000053</v>
      </c>
      <c r="AZ74" s="66">
        <f>'by country'!AZ76-'by country'!AU76</f>
        <v>0</v>
      </c>
      <c r="BA74" s="12">
        <f>'by country'!BA76-'by country'!AV76</f>
        <v>0</v>
      </c>
      <c r="BB74" s="12">
        <f>'by country'!BB76-'by country'!AW76</f>
        <v>0</v>
      </c>
      <c r="BC74" s="12">
        <f>'by country'!BC76-'by country'!AX76</f>
        <v>0.10000000000000053</v>
      </c>
      <c r="BD74" s="12">
        <f>'by country'!BD76-'by country'!AY76</f>
        <v>0.10000000000000053</v>
      </c>
      <c r="BE74" s="66">
        <f>'by country'!BE76-'by country'!AZ76</f>
        <v>0</v>
      </c>
      <c r="BF74" s="12">
        <f>'by country'!BF76-'by country'!BA76</f>
        <v>-9.9999999999999645E-2</v>
      </c>
      <c r="BG74" s="12">
        <f>'by country'!BG76-'by country'!BB76</f>
        <v>-9.9999999999999645E-2</v>
      </c>
      <c r="BH74" s="12">
        <f>'by country'!BH76-'by country'!BC76</f>
        <v>-0.10000000000000053</v>
      </c>
      <c r="BI74" s="12">
        <f>'by country'!BI76-'by country'!BD76</f>
        <v>-0.10000000000000053</v>
      </c>
      <c r="BJ74" s="66">
        <f>'by country'!BJ76-'by country'!BE76</f>
        <v>0</v>
      </c>
      <c r="BK74" s="12">
        <f>'by country'!BK76-'by country'!BF76</f>
        <v>0</v>
      </c>
      <c r="BL74" s="12">
        <f>'by country'!BL76-'by country'!BG76</f>
        <v>0</v>
      </c>
      <c r="BM74" s="12">
        <f>'by country'!BM76-'by country'!BH76</f>
        <v>0</v>
      </c>
      <c r="BN74" s="12">
        <f>'by country'!BN76-'by country'!BI76</f>
        <v>0</v>
      </c>
      <c r="BO74" s="66">
        <f>'by country'!BO76-'by country'!BJ76</f>
        <v>0.1800000000000006</v>
      </c>
      <c r="BP74" s="12">
        <f>'by country'!BP76-'by country'!BK76</f>
        <v>8.9999999999999858E-2</v>
      </c>
      <c r="BQ74" s="12">
        <f>'by country'!BQ76-'by country'!BL76</f>
        <v>-2.0000000000000462E-2</v>
      </c>
      <c r="BR74" s="12">
        <f>'by country'!BR76-'by country'!BM76</f>
        <v>0.10000000000000053</v>
      </c>
      <c r="BS74" s="12">
        <f>'by country'!BS76-'by country'!BN76</f>
        <v>7.0000000000000284E-2</v>
      </c>
      <c r="BT74" s="66">
        <f>'by country'!BT76-'by country'!BO76</f>
        <v>-8.0000000000000071E-2</v>
      </c>
      <c r="BU74" s="12">
        <f>'by country'!BU76-'by country'!BP76</f>
        <v>-0.39999999999999947</v>
      </c>
      <c r="BV74" s="12">
        <f>'by country'!BV76-'by country'!BQ76</f>
        <v>0.6800000000000006</v>
      </c>
      <c r="BW74" s="12">
        <f>'by country'!BW76-'by country'!BR76</f>
        <v>0</v>
      </c>
      <c r="BX74" s="12">
        <f>'by country'!BX76-'by country'!BS76</f>
        <v>4.9999999999999822E-2</v>
      </c>
      <c r="BY74" s="91">
        <f>'by country'!BT76-'by country'!AA76</f>
        <v>0.58999999999999986</v>
      </c>
      <c r="BZ74" s="40">
        <f>'by country'!BU76-'by country'!AB76</f>
        <v>-6.9999999999999396E-2</v>
      </c>
      <c r="CA74" s="40">
        <f>'by country'!BV76-'by country'!AC76</f>
        <v>0.84000000000000075</v>
      </c>
      <c r="CB74" s="40">
        <f>'by country'!BW76-'by country'!AD76</f>
        <v>0.41000000000000014</v>
      </c>
      <c r="CC74" s="40">
        <f>'by country'!BX76-'by country'!AE76</f>
        <v>0.42999999999999972</v>
      </c>
      <c r="CD74" s="148">
        <f t="shared" si="26"/>
        <v>0</v>
      </c>
      <c r="CE74" s="116">
        <f t="shared" si="27"/>
        <v>1</v>
      </c>
      <c r="CF74" s="115">
        <f t="shared" si="28"/>
        <v>1</v>
      </c>
      <c r="CG74" s="114">
        <f t="shared" si="29"/>
        <v>9</v>
      </c>
      <c r="CH74" s="22">
        <f t="shared" si="34"/>
        <v>16</v>
      </c>
      <c r="CI74" s="117">
        <f t="shared" si="30"/>
        <v>9</v>
      </c>
      <c r="CJ74" s="118">
        <f t="shared" si="31"/>
        <v>4</v>
      </c>
      <c r="CK74" s="119">
        <f t="shared" si="32"/>
        <v>4</v>
      </c>
      <c r="CL74" s="120">
        <f t="shared" si="33"/>
        <v>1</v>
      </c>
    </row>
    <row r="75" spans="1:90" x14ac:dyDescent="0.25">
      <c r="A75" s="11" t="s">
        <v>20</v>
      </c>
      <c r="B75" s="12">
        <v>5.35</v>
      </c>
      <c r="C75" s="12">
        <v>5.37</v>
      </c>
      <c r="D75" s="12">
        <v>5.27</v>
      </c>
      <c r="E75" s="12">
        <v>5.55</v>
      </c>
      <c r="F75" s="12">
        <v>5.45</v>
      </c>
      <c r="G75" s="66">
        <f>'by country'!G77-'by country'!B77</f>
        <v>0.13000000000000078</v>
      </c>
      <c r="H75" s="12">
        <f>'by country'!H77-'by country'!C77</f>
        <v>3.0000000000000249E-2</v>
      </c>
      <c r="I75" s="12">
        <f>'by country'!I77-'by country'!D77</f>
        <v>0</v>
      </c>
      <c r="J75" s="12">
        <f>'by country'!J77-'by country'!E77</f>
        <v>0</v>
      </c>
      <c r="K75" s="12">
        <f>'by country'!K77-'by country'!F77</f>
        <v>4.0000000000000036E-2</v>
      </c>
      <c r="L75" s="66">
        <f>'by country'!L77-'by country'!G77</f>
        <v>0.4399999999999995</v>
      </c>
      <c r="M75" s="12">
        <f>'by country'!M77-'by country'!H77</f>
        <v>0.4399999999999995</v>
      </c>
      <c r="N75" s="12">
        <f>'by country'!N77-'by country'!I77</f>
        <v>1.0000000000000675E-2</v>
      </c>
      <c r="O75" s="12">
        <f>'by country'!O77-'by country'!J77</f>
        <v>0.25999999999999979</v>
      </c>
      <c r="P75" s="12">
        <f>'by country'!P77-'by country'!K77</f>
        <v>0.29000000000000004</v>
      </c>
      <c r="Q75" s="66">
        <f>'by country'!Q77-'by country'!L77</f>
        <v>-0.25999999999999979</v>
      </c>
      <c r="R75" s="12">
        <f>'by country'!R77-'by country'!M77</f>
        <v>-0.35999999999999943</v>
      </c>
      <c r="S75" s="12">
        <f>'by country'!S77-'by country'!N77</f>
        <v>-4.0000000000000036E-2</v>
      </c>
      <c r="T75" s="12">
        <f>'by country'!T77-'by country'!O77</f>
        <v>-4.9999999999999822E-2</v>
      </c>
      <c r="U75" s="12">
        <f>'by country'!U77-'by country'!P77</f>
        <v>-0.19000000000000039</v>
      </c>
      <c r="V75" s="66">
        <f>'by country'!V77-'by country'!Q77</f>
        <v>-0.10000000000000053</v>
      </c>
      <c r="W75" s="12">
        <f>'by country'!W77-'by country'!R77</f>
        <v>-2.0000000000000462E-2</v>
      </c>
      <c r="X75" s="12">
        <f>'by country'!X77-'by country'!S77</f>
        <v>-7.0000000000000284E-2</v>
      </c>
      <c r="Y75" s="12">
        <f>'by country'!Y77-'by country'!T77</f>
        <v>-5.9999999999999609E-2</v>
      </c>
      <c r="Z75" s="12">
        <f>'by country'!Z77-'by country'!U77</f>
        <v>-7.0000000000000284E-2</v>
      </c>
      <c r="AA75" s="66">
        <f>'by country'!AA77-'by country'!V77</f>
        <v>0.28000000000000025</v>
      </c>
      <c r="AB75" s="12">
        <f>'by country'!AB77-'by country'!W77</f>
        <v>0.12999999999999989</v>
      </c>
      <c r="AC75" s="12">
        <f>'by country'!AC77-'by country'!X77</f>
        <v>0.20000000000000018</v>
      </c>
      <c r="AD75" s="12">
        <f>'by country'!AD77-'by country'!Y77</f>
        <v>0.14999999999999947</v>
      </c>
      <c r="AE75" s="12">
        <f>'by country'!AE77-'by country'!Z77</f>
        <v>0.21000000000000085</v>
      </c>
      <c r="AF75" s="66">
        <f>'by country'!AF77-'by country'!AA77</f>
        <v>7.0000000000000284E-2</v>
      </c>
      <c r="AG75" s="12">
        <f>'by country'!AG77-'by country'!AB77</f>
        <v>-4.0000000000000036E-2</v>
      </c>
      <c r="AH75" s="12">
        <f>'by country'!AH77-'by country'!AC77</f>
        <v>0</v>
      </c>
      <c r="AI75" s="12">
        <f>'by country'!AI77-'by country'!AD77</f>
        <v>-4.9999999999999822E-2</v>
      </c>
      <c r="AJ75" s="12">
        <f>'by country'!AJ77-'by country'!AE77</f>
        <v>-1.0000000000000675E-2</v>
      </c>
      <c r="AK75" s="66">
        <f>'by country'!AK77-'by country'!AF77</f>
        <v>8.9999999999999858E-2</v>
      </c>
      <c r="AL75" s="12">
        <f>'by country'!AL77-'by country'!AG77</f>
        <v>4.9999999999999822E-2</v>
      </c>
      <c r="AM75" s="12">
        <f>'by country'!AM77-'by country'!AH77</f>
        <v>0.12999999999999989</v>
      </c>
      <c r="AN75" s="12">
        <f>'by country'!AN77-'by country'!AI77</f>
        <v>0.10000000000000053</v>
      </c>
      <c r="AO75" s="12">
        <f>'by country'!AO77-'by country'!AJ77</f>
        <v>8.0000000000000071E-2</v>
      </c>
      <c r="AP75" s="66">
        <f>'by country'!AP77-'by country'!AK77</f>
        <v>0</v>
      </c>
      <c r="AQ75" s="12">
        <f>'by country'!AQ77-'by country'!AL77</f>
        <v>0</v>
      </c>
      <c r="AR75" s="12">
        <f>'by country'!AR77-'by country'!AM77</f>
        <v>0</v>
      </c>
      <c r="AS75" s="12">
        <f>'by country'!AS77-'by country'!AN77</f>
        <v>0</v>
      </c>
      <c r="AT75" s="12">
        <f>'by country'!AT77-'by country'!AO77</f>
        <v>0</v>
      </c>
      <c r="AU75" s="66">
        <f>'by country'!AU77-'by country'!AP77</f>
        <v>-0.20000000000000018</v>
      </c>
      <c r="AV75" s="12">
        <f>'by country'!AV77-'by country'!AQ77</f>
        <v>-9.9999999999999645E-2</v>
      </c>
      <c r="AW75" s="12">
        <f>'by country'!AW77-'by country'!AR77</f>
        <v>-9.9999999999999645E-2</v>
      </c>
      <c r="AX75" s="12">
        <f>'by country'!AX77-'by country'!AS77</f>
        <v>-0.20000000000000018</v>
      </c>
      <c r="AY75" s="12">
        <f>'by country'!AY77-'by country'!AT77</f>
        <v>-9.9999999999999645E-2</v>
      </c>
      <c r="AZ75" s="66">
        <f>'by country'!AZ77-'by country'!AU77</f>
        <v>-9.9999999999999645E-2</v>
      </c>
      <c r="BA75" s="12">
        <f>'by country'!BA77-'by country'!AV77</f>
        <v>-9.9999999999999645E-2</v>
      </c>
      <c r="BB75" s="12">
        <f>'by country'!BB77-'by country'!AW77</f>
        <v>0</v>
      </c>
      <c r="BC75" s="12">
        <f>'by country'!BC77-'by country'!AX77</f>
        <v>-0.10000000000000053</v>
      </c>
      <c r="BD75" s="12">
        <f>'by country'!BD77-'by country'!AY77</f>
        <v>-0.10000000000000053</v>
      </c>
      <c r="BE75" s="66">
        <f>'by country'!BE77-'by country'!AZ77</f>
        <v>0</v>
      </c>
      <c r="BF75" s="12">
        <f>'by country'!BF77-'by country'!BA77</f>
        <v>0</v>
      </c>
      <c r="BG75" s="12">
        <f>'by country'!BG77-'by country'!BB77</f>
        <v>0</v>
      </c>
      <c r="BH75" s="12">
        <f>'by country'!BH77-'by country'!BC77</f>
        <v>0.10000000000000053</v>
      </c>
      <c r="BI75" s="12">
        <f>'by country'!BI77-'by country'!BD77</f>
        <v>0</v>
      </c>
      <c r="BJ75" s="66">
        <f>'by country'!BJ77-'by country'!BE77</f>
        <v>9.9999999999999645E-2</v>
      </c>
      <c r="BK75" s="12">
        <f>'by country'!BK77-'by country'!BF77</f>
        <v>0</v>
      </c>
      <c r="BL75" s="12">
        <f>'by country'!BL77-'by country'!BG77</f>
        <v>0</v>
      </c>
      <c r="BM75" s="12">
        <f>'by country'!BM77-'by country'!BH77</f>
        <v>0</v>
      </c>
      <c r="BN75" s="12">
        <f>'by country'!BN77-'by country'!BI77</f>
        <v>0</v>
      </c>
      <c r="BO75" s="66">
        <f>'by country'!BO77-'by country'!BJ77</f>
        <v>6.0000000000000497E-2</v>
      </c>
      <c r="BP75" s="12">
        <f>'by country'!BP77-'by country'!BK77</f>
        <v>0.12999999999999989</v>
      </c>
      <c r="BQ75" s="12">
        <f>'by country'!BQ77-'by country'!BL77</f>
        <v>-1.0000000000000675E-2</v>
      </c>
      <c r="BR75" s="12">
        <f>'by country'!BR77-'by country'!BM77</f>
        <v>9.9999999999997868E-3</v>
      </c>
      <c r="BS75" s="12">
        <f>'by country'!BS77-'by country'!BN77</f>
        <v>8.0000000000000071E-2</v>
      </c>
      <c r="BT75" s="66">
        <f>'by country'!BT77-'by country'!BO77</f>
        <v>-0.32000000000000028</v>
      </c>
      <c r="BU75" s="12">
        <f>'by country'!BU77-'by country'!BP77</f>
        <v>-0.10000000000000053</v>
      </c>
      <c r="BV75" s="12">
        <f>'by country'!BV77-'by country'!BQ77</f>
        <v>0.47000000000000064</v>
      </c>
      <c r="BW75" s="12">
        <f>'by country'!BW77-'by country'!BR77</f>
        <v>2.0000000000000462E-2</v>
      </c>
      <c r="BX75" s="12">
        <f>'by country'!BX77-'by country'!BS77</f>
        <v>2.0000000000000462E-2</v>
      </c>
      <c r="BY75" s="91">
        <f>'by country'!BT77-'by country'!B77</f>
        <v>0.19000000000000039</v>
      </c>
      <c r="BZ75" s="40">
        <f>'by country'!BU77-'by country'!C77</f>
        <v>5.9999999999999609E-2</v>
      </c>
      <c r="CA75" s="40">
        <f>'by country'!BV77-'by country'!D77</f>
        <v>0.59000000000000075</v>
      </c>
      <c r="CB75" s="40">
        <f>'by country'!BW77-'by country'!E77</f>
        <v>0.1800000000000006</v>
      </c>
      <c r="CC75" s="40">
        <f>'by country'!BX77-'by country'!F77</f>
        <v>0.25</v>
      </c>
      <c r="CD75" s="148">
        <f t="shared" si="26"/>
        <v>0</v>
      </c>
      <c r="CE75" s="116">
        <f t="shared" si="27"/>
        <v>3</v>
      </c>
      <c r="CF75" s="115">
        <f t="shared" si="28"/>
        <v>3</v>
      </c>
      <c r="CG75" s="114">
        <f t="shared" si="29"/>
        <v>19</v>
      </c>
      <c r="CH75" s="22">
        <f t="shared" si="34"/>
        <v>17</v>
      </c>
      <c r="CI75" s="117">
        <f t="shared" si="30"/>
        <v>15</v>
      </c>
      <c r="CJ75" s="118">
        <f t="shared" si="31"/>
        <v>7</v>
      </c>
      <c r="CK75" s="119">
        <f t="shared" si="32"/>
        <v>6</v>
      </c>
      <c r="CL75" s="120">
        <f t="shared" si="33"/>
        <v>5</v>
      </c>
    </row>
    <row r="76" spans="1:90" x14ac:dyDescent="0.25">
      <c r="A76" s="11" t="s">
        <v>21</v>
      </c>
      <c r="B76" s="12">
        <v>5.62</v>
      </c>
      <c r="C76" s="12">
        <v>5.46</v>
      </c>
      <c r="D76" s="12">
        <v>5.57</v>
      </c>
      <c r="E76" s="12">
        <v>6.13</v>
      </c>
      <c r="F76" s="12">
        <v>5.75</v>
      </c>
      <c r="G76" s="66">
        <f>'by country'!G78-'by country'!B78</f>
        <v>1.9999999999999574E-2</v>
      </c>
      <c r="H76" s="12">
        <f>'by country'!H78-'by country'!C78</f>
        <v>-7.0000000000000284E-2</v>
      </c>
      <c r="I76" s="12">
        <f>'by country'!I78-'by country'!D78</f>
        <v>0</v>
      </c>
      <c r="J76" s="12">
        <f>'by country'!J78-'by country'!E78</f>
        <v>-1.9999999999999574E-2</v>
      </c>
      <c r="K76" s="12">
        <f>'by country'!K78-'by country'!F78</f>
        <v>0</v>
      </c>
      <c r="L76" s="66"/>
      <c r="M76" s="12"/>
      <c r="N76" s="12"/>
      <c r="O76" s="12"/>
      <c r="P76" s="12"/>
      <c r="Q76" s="66"/>
      <c r="R76" s="12"/>
      <c r="S76" s="12"/>
      <c r="T76" s="12"/>
      <c r="U76" s="12"/>
      <c r="V76" s="66"/>
      <c r="W76" s="12"/>
      <c r="X76" s="12"/>
      <c r="Y76" s="12"/>
      <c r="Z76" s="12"/>
      <c r="AA76" s="66">
        <f>'by country'!AA78-'by country'!G78</f>
        <v>8.0000000000000071E-2</v>
      </c>
      <c r="AB76" s="12">
        <f>'by country'!AB78-'by country'!H78</f>
        <v>-5.9999999999999609E-2</v>
      </c>
      <c r="AC76" s="12">
        <f>'by country'!AC78-'by country'!I78</f>
        <v>-0.15000000000000036</v>
      </c>
      <c r="AD76" s="12">
        <f>'by country'!AD78-'by country'!J78</f>
        <v>-1.0000000000000675E-2</v>
      </c>
      <c r="AE76" s="12">
        <f>'by country'!AE78-'by country'!K78</f>
        <v>-4.9999999999999822E-2</v>
      </c>
      <c r="AF76" s="66">
        <f>'by country'!AF78-'by country'!AA78</f>
        <v>6.0000000000000497E-2</v>
      </c>
      <c r="AG76" s="12">
        <f>'by country'!AG78-'by country'!AB78</f>
        <v>4.0000000000000036E-2</v>
      </c>
      <c r="AH76" s="12">
        <f>'by country'!AH78-'by country'!AC78</f>
        <v>6.0000000000000497E-2</v>
      </c>
      <c r="AI76" s="12">
        <f>'by country'!AI78-'by country'!AD78</f>
        <v>0.12000000000000011</v>
      </c>
      <c r="AJ76" s="12">
        <f>'by country'!AJ78-'by country'!AE78</f>
        <v>8.0000000000000071E-2</v>
      </c>
      <c r="AK76" s="66">
        <f>'by country'!AK78-'by country'!AF78</f>
        <v>0.21999999999999975</v>
      </c>
      <c r="AL76" s="12">
        <f>'by country'!AL78-'by country'!AG78</f>
        <v>0.22999999999999954</v>
      </c>
      <c r="AM76" s="12">
        <f>'by country'!AM78-'by country'!AH78</f>
        <v>1.9999999999999574E-2</v>
      </c>
      <c r="AN76" s="12">
        <f>'by country'!AN78-'by country'!AI78</f>
        <v>8.0000000000000071E-2</v>
      </c>
      <c r="AO76" s="12">
        <f>'by country'!AO78-'by country'!AJ78</f>
        <v>0.12000000000000011</v>
      </c>
      <c r="AP76" s="66">
        <f>'by country'!AP78-'by country'!AK78</f>
        <v>0</v>
      </c>
      <c r="AQ76" s="12">
        <f>'by country'!AQ78-'by country'!AL78</f>
        <v>0</v>
      </c>
      <c r="AR76" s="12">
        <f>'by country'!AR78-'by country'!AM78</f>
        <v>0</v>
      </c>
      <c r="AS76" s="12">
        <f>'by country'!AS78-'by country'!AN78</f>
        <v>0</v>
      </c>
      <c r="AT76" s="12">
        <f>'by country'!AT78-'by country'!AO78</f>
        <v>0</v>
      </c>
      <c r="AU76" s="66">
        <f>'by country'!AU78-'by country'!AP78</f>
        <v>0</v>
      </c>
      <c r="AV76" s="12">
        <f>'by country'!AV78-'by country'!AQ78</f>
        <v>0</v>
      </c>
      <c r="AW76" s="12">
        <f>'by country'!AW78-'by country'!AR78</f>
        <v>9.9999999999999645E-2</v>
      </c>
      <c r="AX76" s="12">
        <f>'by country'!AX78-'by country'!AS78</f>
        <v>0</v>
      </c>
      <c r="AY76" s="12">
        <f>'by country'!AY78-'by country'!AT78</f>
        <v>0</v>
      </c>
      <c r="AZ76" s="66">
        <f>'by country'!AZ78-'by country'!AU78</f>
        <v>9.9999999999999645E-2</v>
      </c>
      <c r="BA76" s="12">
        <f>'by country'!BA78-'by country'!AV78</f>
        <v>0.20000000000000018</v>
      </c>
      <c r="BB76" s="12">
        <f>'by country'!BB78-'by country'!AW78</f>
        <v>0.20000000000000018</v>
      </c>
      <c r="BC76" s="12">
        <f>'by country'!BC78-'by country'!AX78</f>
        <v>0.10000000000000053</v>
      </c>
      <c r="BD76" s="12">
        <f>'by country'!BD78-'by country'!AY78</f>
        <v>0.19999999999999929</v>
      </c>
      <c r="BE76" s="66">
        <f>'by country'!BE78-'by country'!AZ78</f>
        <v>0</v>
      </c>
      <c r="BF76" s="12">
        <f>'by country'!BF78-'by country'!BA78</f>
        <v>-9.9999999999999645E-2</v>
      </c>
      <c r="BG76" s="12">
        <f>'by country'!BG78-'by country'!BB78</f>
        <v>-9.9999999999999645E-2</v>
      </c>
      <c r="BH76" s="12">
        <f>'by country'!BH78-'by country'!BC78</f>
        <v>-0.10000000000000053</v>
      </c>
      <c r="BI76" s="12">
        <f>'by country'!BI78-'by country'!BD78</f>
        <v>-9.9999999999999645E-2</v>
      </c>
      <c r="BJ76" s="66">
        <f>'by country'!BJ78-'by country'!BE78</f>
        <v>0</v>
      </c>
      <c r="BK76" s="12">
        <f>'by country'!BK78-'by country'!BF78</f>
        <v>0</v>
      </c>
      <c r="BL76" s="12">
        <f>'by country'!BL78-'by country'!BG78</f>
        <v>0</v>
      </c>
      <c r="BM76" s="12">
        <f>'by country'!BM78-'by country'!BH78</f>
        <v>0</v>
      </c>
      <c r="BN76" s="12">
        <f>'by country'!BN78-'by country'!BI78</f>
        <v>0</v>
      </c>
      <c r="BO76" s="66">
        <f>'by country'!BO78-'by country'!BJ78</f>
        <v>0.32000000000000028</v>
      </c>
      <c r="BP76" s="12">
        <f>'by country'!BP78-'by country'!BK78</f>
        <v>0.33000000000000007</v>
      </c>
      <c r="BQ76" s="12">
        <f>'by country'!BQ78-'by country'!BL78</f>
        <v>4.9999999999999822E-2</v>
      </c>
      <c r="BR76" s="12">
        <f>'by country'!BR78-'by country'!BM78</f>
        <v>0.29999999999999982</v>
      </c>
      <c r="BS76" s="12">
        <f>'by country'!BS78-'by country'!BN78</f>
        <v>0.25999999999999979</v>
      </c>
      <c r="BT76" s="66">
        <f>'by country'!BT78-'by country'!BO78</f>
        <v>-0.25999999999999979</v>
      </c>
      <c r="BU76" s="12">
        <f>'by country'!BU78-'by country'!BP78</f>
        <v>-0.29999999999999982</v>
      </c>
      <c r="BV76" s="12">
        <f>'by country'!BV78-'by country'!BQ78</f>
        <v>0.78000000000000025</v>
      </c>
      <c r="BW76" s="12">
        <f>'by country'!BW78-'by country'!BR78</f>
        <v>8.0000000000000071E-2</v>
      </c>
      <c r="BX76" s="12">
        <f>'by country'!BX78-'by country'!BS78</f>
        <v>8.0000000000000071E-2</v>
      </c>
      <c r="BY76" s="91">
        <f>'by country'!BT78-'by country'!B78</f>
        <v>0.54</v>
      </c>
      <c r="BZ76" s="40">
        <f>'by country'!BU78-'by country'!C78</f>
        <v>0.27000000000000046</v>
      </c>
      <c r="CA76" s="40">
        <f>'by country'!BV78-'by country'!D78</f>
        <v>0.96</v>
      </c>
      <c r="CB76" s="40">
        <f>'by country'!BW78-'by country'!E78</f>
        <v>0.54999999999999982</v>
      </c>
      <c r="CC76" s="40">
        <f>'by country'!BX78-'by country'!F78</f>
        <v>0.58999999999999986</v>
      </c>
      <c r="CD76" s="148">
        <f t="shared" si="26"/>
        <v>0</v>
      </c>
      <c r="CE76" s="116">
        <f t="shared" si="27"/>
        <v>2</v>
      </c>
      <c r="CF76" s="115">
        <f t="shared" si="28"/>
        <v>1</v>
      </c>
      <c r="CG76" s="114">
        <f t="shared" si="29"/>
        <v>9</v>
      </c>
      <c r="CH76" s="22">
        <f t="shared" si="34"/>
        <v>17</v>
      </c>
      <c r="CI76" s="117">
        <f t="shared" si="30"/>
        <v>14</v>
      </c>
      <c r="CJ76" s="118">
        <f t="shared" si="31"/>
        <v>7</v>
      </c>
      <c r="CK76" s="119">
        <f t="shared" si="32"/>
        <v>4</v>
      </c>
      <c r="CL76" s="120">
        <f t="shared" si="33"/>
        <v>6</v>
      </c>
    </row>
    <row r="77" spans="1:90" x14ac:dyDescent="0.25">
      <c r="A77" s="11" t="s">
        <v>81</v>
      </c>
      <c r="B77" s="12"/>
      <c r="C77" s="12"/>
      <c r="D77" s="12"/>
      <c r="E77" s="12"/>
      <c r="F77" s="12"/>
      <c r="G77" s="66"/>
      <c r="H77" s="12"/>
      <c r="I77" s="12"/>
      <c r="J77" s="12"/>
      <c r="K77" s="12"/>
      <c r="L77" s="66"/>
      <c r="M77" s="12"/>
      <c r="N77" s="12"/>
      <c r="O77" s="12"/>
      <c r="P77" s="12"/>
      <c r="Q77" s="66"/>
      <c r="R77" s="12"/>
      <c r="S77" s="12"/>
      <c r="T77" s="12"/>
      <c r="U77" s="12"/>
      <c r="V77" s="66"/>
      <c r="W77" s="12"/>
      <c r="X77" s="12"/>
      <c r="Y77" s="12"/>
      <c r="Z77" s="12"/>
      <c r="AA77" s="66"/>
      <c r="AB77" s="12"/>
      <c r="AC77" s="12"/>
      <c r="AD77" s="12"/>
      <c r="AE77" s="12"/>
      <c r="AF77" s="66"/>
      <c r="AG77" s="12"/>
      <c r="AH77" s="12"/>
      <c r="AI77" s="12"/>
      <c r="AJ77" s="12"/>
      <c r="AK77" s="66">
        <f>'by country'!AK79-'by country'!AA79</f>
        <v>-0.20999999999999996</v>
      </c>
      <c r="AL77" s="12">
        <f>'by country'!AL79-'by country'!AB79</f>
        <v>-5.9999999999999609E-2</v>
      </c>
      <c r="AM77" s="12">
        <f>'by country'!AM79-'by country'!AC79</f>
        <v>-0.12000000000000011</v>
      </c>
      <c r="AN77" s="12">
        <f>'by country'!AN79-'by country'!AD79</f>
        <v>-0.11000000000000032</v>
      </c>
      <c r="AO77" s="12">
        <f>'by country'!AO79-'by country'!AE79</f>
        <v>-8.0000000000000071E-2</v>
      </c>
      <c r="AP77" s="66">
        <f>'by country'!AP79-'by country'!AK79</f>
        <v>0</v>
      </c>
      <c r="AQ77" s="12">
        <f>'by country'!AQ79-'by country'!AL79</f>
        <v>0</v>
      </c>
      <c r="AR77" s="12">
        <f>'by country'!AR79-'by country'!AM79</f>
        <v>0</v>
      </c>
      <c r="AS77" s="12">
        <f>'by country'!AS79-'by country'!AN79</f>
        <v>0</v>
      </c>
      <c r="AT77" s="12">
        <f>'by country'!AT79-'by country'!AO79</f>
        <v>0</v>
      </c>
      <c r="AU77" s="66">
        <f>'by country'!AU79-'by country'!AP79</f>
        <v>-9.9999999999999645E-2</v>
      </c>
      <c r="AV77" s="12">
        <f>'by country'!AV79-'by country'!AQ79</f>
        <v>-0.10000000000000053</v>
      </c>
      <c r="AW77" s="12">
        <f>'by country'!AW79-'by country'!AR79</f>
        <v>-0.10000000000000053</v>
      </c>
      <c r="AX77" s="12">
        <f>'by country'!AX79-'by country'!AS79</f>
        <v>0</v>
      </c>
      <c r="AY77" s="12">
        <f>'by country'!AY79-'by country'!AT79</f>
        <v>-0.10000000000000053</v>
      </c>
      <c r="AZ77" s="65"/>
      <c r="BA77" s="9"/>
      <c r="BB77" s="9"/>
      <c r="BC77" s="9"/>
      <c r="BD77" s="9"/>
      <c r="BE77" s="65"/>
      <c r="BF77" s="9"/>
      <c r="BG77" s="9"/>
      <c r="BH77" s="9"/>
      <c r="BI77" s="9"/>
      <c r="BJ77" s="65"/>
      <c r="BK77" s="9"/>
      <c r="BL77" s="9"/>
      <c r="BM77" s="9"/>
      <c r="BN77" s="9"/>
      <c r="BO77" s="65"/>
      <c r="BP77" s="9"/>
      <c r="BQ77" s="9"/>
      <c r="BR77" s="9"/>
      <c r="BS77" s="9"/>
      <c r="BT77" s="65"/>
      <c r="BU77" s="9"/>
      <c r="BV77" s="9"/>
      <c r="BW77" s="9"/>
      <c r="BX77" s="9"/>
      <c r="BY77" s="91">
        <f>'by country'!AU79-'by country'!AA79</f>
        <v>-0.30999999999999961</v>
      </c>
      <c r="BZ77" s="40">
        <f>'by country'!AV79-'by country'!AB79</f>
        <v>-0.16000000000000014</v>
      </c>
      <c r="CA77" s="40">
        <f>'by country'!AW79-'by country'!AC79</f>
        <v>-0.22000000000000064</v>
      </c>
      <c r="CB77" s="40">
        <f>'by country'!AX79-'by country'!AD79</f>
        <v>-0.11000000000000032</v>
      </c>
      <c r="CC77" s="40">
        <f>'by country'!AY79-'by country'!AE79</f>
        <v>-0.1800000000000006</v>
      </c>
      <c r="CD77" s="148">
        <f t="shared" si="26"/>
        <v>0</v>
      </c>
      <c r="CE77" s="116">
        <f t="shared" si="27"/>
        <v>0</v>
      </c>
      <c r="CF77" s="115">
        <f t="shared" si="28"/>
        <v>2</v>
      </c>
      <c r="CG77" s="114">
        <f t="shared" si="29"/>
        <v>6</v>
      </c>
      <c r="CH77" s="22">
        <f t="shared" si="34"/>
        <v>6</v>
      </c>
      <c r="CI77" s="117">
        <f t="shared" si="30"/>
        <v>0</v>
      </c>
      <c r="CJ77" s="118">
        <f t="shared" si="31"/>
        <v>0</v>
      </c>
      <c r="CK77" s="119">
        <f t="shared" si="32"/>
        <v>0</v>
      </c>
      <c r="CL77" s="120">
        <f t="shared" si="33"/>
        <v>0</v>
      </c>
    </row>
    <row r="78" spans="1:90" x14ac:dyDescent="0.25">
      <c r="A78" s="11" t="s">
        <v>24</v>
      </c>
      <c r="B78" s="12">
        <v>5.19</v>
      </c>
      <c r="C78" s="12">
        <v>5.33</v>
      </c>
      <c r="D78" s="12">
        <v>5.19</v>
      </c>
      <c r="E78" s="12">
        <v>5.33</v>
      </c>
      <c r="F78" s="12">
        <v>5.32</v>
      </c>
      <c r="G78" s="66">
        <f>'by country'!G80-'by country'!B80</f>
        <v>0.22999999999999954</v>
      </c>
      <c r="H78" s="12">
        <f>'by country'!H80-'by country'!C80</f>
        <v>8.0000000000000071E-2</v>
      </c>
      <c r="I78" s="12">
        <f>'by country'!I80-'by country'!D80</f>
        <v>4.0000000000000036E-2</v>
      </c>
      <c r="J78" s="12">
        <f>'by country'!J80-'by country'!E80</f>
        <v>4.9999999999999822E-2</v>
      </c>
      <c r="K78" s="12">
        <f>'by country'!K80-'by country'!F80</f>
        <v>0.10999999999999943</v>
      </c>
      <c r="L78" s="66">
        <f>'by country'!L80-'by country'!G80</f>
        <v>0.50999999999999979</v>
      </c>
      <c r="M78" s="12">
        <f>'by country'!M80-'by country'!H80</f>
        <v>0.47999999999999954</v>
      </c>
      <c r="N78" s="12">
        <f>'by country'!N80-'by country'!I80</f>
        <v>0.10999999999999943</v>
      </c>
      <c r="O78" s="12">
        <f>'by country'!O80-'by country'!J80</f>
        <v>0.37000000000000011</v>
      </c>
      <c r="P78" s="12">
        <f>'by country'!P80-'by country'!K80</f>
        <v>0.37000000000000011</v>
      </c>
      <c r="Q78" s="66">
        <f>'by country'!Q80-'by country'!L80</f>
        <v>-0.54</v>
      </c>
      <c r="R78" s="12">
        <f>'by country'!R80-'by country'!M80</f>
        <v>-0.59999999999999964</v>
      </c>
      <c r="S78" s="12">
        <f>'by country'!S80-'by country'!N80</f>
        <v>-0.30999999999999961</v>
      </c>
      <c r="T78" s="12">
        <f>'by country'!T80-'by country'!O80</f>
        <v>-0.44000000000000039</v>
      </c>
      <c r="U78" s="12">
        <f>'by country'!U80-'by country'!P80</f>
        <v>-0.49000000000000021</v>
      </c>
      <c r="V78" s="66">
        <f>'by country'!V80-'by country'!Q80</f>
        <v>-0.10999999999999943</v>
      </c>
      <c r="W78" s="12">
        <f>'by country'!W80-'by country'!R80</f>
        <v>-8.9999999999999858E-2</v>
      </c>
      <c r="X78" s="12">
        <f>'by country'!X80-'by country'!S80</f>
        <v>-8.0000000000000071E-2</v>
      </c>
      <c r="Y78" s="12">
        <f>'by country'!Y80-'by country'!T80</f>
        <v>-9.9999999999999645E-2</v>
      </c>
      <c r="Z78" s="12">
        <f>'by country'!Z80-'by country'!U80</f>
        <v>-9.9999999999999645E-2</v>
      </c>
      <c r="AA78" s="66">
        <f>'by country'!AA80-'by country'!V80</f>
        <v>0.14999999999999947</v>
      </c>
      <c r="AB78" s="12">
        <f>'by country'!AB80-'by country'!W80</f>
        <v>6.9999999999999396E-2</v>
      </c>
      <c r="AC78" s="12">
        <f>'by country'!AC80-'by country'!X80</f>
        <v>0.12999999999999989</v>
      </c>
      <c r="AD78" s="12">
        <f>'by country'!AD80-'by country'!Y80</f>
        <v>7.0000000000000284E-2</v>
      </c>
      <c r="AE78" s="12">
        <f>'by country'!AE80-'by country'!Z80</f>
        <v>0.12000000000000011</v>
      </c>
      <c r="AF78" s="66">
        <f>'by country'!AF80-'by country'!AA80</f>
        <v>0.16000000000000014</v>
      </c>
      <c r="AG78" s="12">
        <f>'by country'!AG80-'by country'!AB80</f>
        <v>7.0000000000000284E-2</v>
      </c>
      <c r="AH78" s="12">
        <f>'by country'!AH80-'by country'!AC80</f>
        <v>7.0000000000000284E-2</v>
      </c>
      <c r="AI78" s="12">
        <f>'by country'!AI80-'by country'!AD80</f>
        <v>-2.0000000000000462E-2</v>
      </c>
      <c r="AJ78" s="12">
        <f>'by country'!AJ80-'by country'!AE80</f>
        <v>7.0000000000000284E-2</v>
      </c>
      <c r="AK78" s="66">
        <f>'by country'!AK80-'by country'!AF80</f>
        <v>0.20999999999999996</v>
      </c>
      <c r="AL78" s="12">
        <f>'by country'!AL80-'by country'!AG80</f>
        <v>0.16000000000000014</v>
      </c>
      <c r="AM78" s="12">
        <f>'by country'!AM80-'by country'!AH80</f>
        <v>0.14999999999999947</v>
      </c>
      <c r="AN78" s="12">
        <f>'by country'!AN80-'by country'!AI80</f>
        <v>0.24000000000000021</v>
      </c>
      <c r="AO78" s="12">
        <f>'by country'!AO80-'by country'!AJ80</f>
        <v>0.19999999999999929</v>
      </c>
      <c r="AP78" s="66">
        <f>'by country'!AP80-'by country'!AK80</f>
        <v>0</v>
      </c>
      <c r="AQ78" s="12">
        <f>'by country'!AQ80-'by country'!AL80</f>
        <v>-9.9999999999999645E-2</v>
      </c>
      <c r="AR78" s="12">
        <f>'by country'!AR80-'by country'!AM80</f>
        <v>0</v>
      </c>
      <c r="AS78" s="12">
        <f>'by country'!AS80-'by country'!AN80</f>
        <v>-9.9999999999999645E-2</v>
      </c>
      <c r="AT78" s="12">
        <f>'by country'!AT80-'by country'!AO80</f>
        <v>-9.9999999999999645E-2</v>
      </c>
      <c r="AU78" s="66">
        <f>'by country'!AU80-'by country'!AP80</f>
        <v>0</v>
      </c>
      <c r="AV78" s="12">
        <f>'by country'!AV80-'by country'!AQ80</f>
        <v>0</v>
      </c>
      <c r="AW78" s="12">
        <f>'by country'!AW80-'by country'!AR80</f>
        <v>0</v>
      </c>
      <c r="AX78" s="12">
        <f>'by country'!AX80-'by country'!AS80</f>
        <v>9.9999999999999645E-2</v>
      </c>
      <c r="AY78" s="12">
        <f>'by country'!AY80-'by country'!AT80</f>
        <v>9.9999999999999645E-2</v>
      </c>
      <c r="AZ78" s="66">
        <f>'by country'!AZ80-'by country'!AU80</f>
        <v>-9.9999999999999645E-2</v>
      </c>
      <c r="BA78" s="12">
        <f>'by country'!BA80-'by country'!AV80</f>
        <v>0</v>
      </c>
      <c r="BB78" s="12">
        <f>'by country'!BB80-'by country'!AW80</f>
        <v>0</v>
      </c>
      <c r="BC78" s="12">
        <f>'by country'!BC80-'by country'!AX80</f>
        <v>0</v>
      </c>
      <c r="BD78" s="12">
        <f>'by country'!BD80-'by country'!AY80</f>
        <v>-9.9999999999999645E-2</v>
      </c>
      <c r="BE78" s="66">
        <f>'by country'!BE80-'by country'!AZ80</f>
        <v>0</v>
      </c>
      <c r="BF78" s="12">
        <f>'by country'!BF80-'by country'!BA80</f>
        <v>9.9999999999999645E-2</v>
      </c>
      <c r="BG78" s="12">
        <f>'by country'!BG80-'by country'!BB80</f>
        <v>0</v>
      </c>
      <c r="BH78" s="12">
        <f>'by country'!BH80-'by country'!BC80</f>
        <v>0</v>
      </c>
      <c r="BI78" s="12">
        <f>'by country'!BI80-'by country'!BD80</f>
        <v>9.9999999999999645E-2</v>
      </c>
      <c r="BJ78" s="66">
        <f>'by country'!BJ80-'by country'!BE80</f>
        <v>0</v>
      </c>
      <c r="BK78" s="12">
        <f>'by country'!BK80-'by country'!BF80</f>
        <v>-0.20000000000000018</v>
      </c>
      <c r="BL78" s="12">
        <f>'by country'!BL80-'by country'!BG80</f>
        <v>0</v>
      </c>
      <c r="BM78" s="12">
        <f>'by country'!BM80-'by country'!BH80</f>
        <v>-9.9999999999999645E-2</v>
      </c>
      <c r="BN78" s="12">
        <f>'by country'!BN80-'by country'!BI80</f>
        <v>-9.9999999999999645E-2</v>
      </c>
      <c r="BO78" s="66">
        <f>'by country'!BO80-'by country'!BJ80</f>
        <v>0.1899999999999995</v>
      </c>
      <c r="BP78" s="12">
        <f>'by country'!BP80-'by country'!BK80</f>
        <v>0.23000000000000043</v>
      </c>
      <c r="BQ78" s="12">
        <f>'by country'!BQ80-'by country'!BL80</f>
        <v>8.9999999999999858E-2</v>
      </c>
      <c r="BR78" s="12">
        <f>'by country'!BR80-'by country'!BM80</f>
        <v>0.22999999999999954</v>
      </c>
      <c r="BS78" s="12">
        <f>'by country'!BS80-'by country'!BN80</f>
        <v>0.16999999999999993</v>
      </c>
      <c r="BT78" s="66">
        <f>'by country'!BT80-'by country'!BO80</f>
        <v>-0.21999999999999975</v>
      </c>
      <c r="BU78" s="12">
        <f>'by country'!BU80-'by country'!BP80</f>
        <v>-7.0000000000000284E-2</v>
      </c>
      <c r="BV78" s="12">
        <f>'by country'!BV80-'by country'!BQ80</f>
        <v>0.5600000000000005</v>
      </c>
      <c r="BW78" s="12">
        <f>'by country'!BW80-'by country'!BR80</f>
        <v>4.0000000000000036E-2</v>
      </c>
      <c r="BX78" s="12">
        <f>'by country'!BX80-'by country'!BS80</f>
        <v>8.0000000000000071E-2</v>
      </c>
      <c r="BY78" s="91">
        <f>'by country'!BT80-'by country'!B80</f>
        <v>0.47999999999999954</v>
      </c>
      <c r="BZ78" s="40">
        <f>'by country'!BU80-'by country'!C80</f>
        <v>0.12999999999999989</v>
      </c>
      <c r="CA78" s="40">
        <f>'by country'!BV80-'by country'!D80</f>
        <v>0.75999999999999979</v>
      </c>
      <c r="CB78" s="40">
        <f>'by country'!BW80-'by country'!E80</f>
        <v>0.33999999999999986</v>
      </c>
      <c r="CC78" s="40">
        <f>'by country'!BX80-'by country'!F80</f>
        <v>0.42999999999999972</v>
      </c>
      <c r="CD78" s="148">
        <f t="shared" si="26"/>
        <v>2</v>
      </c>
      <c r="CE78" s="116">
        <f t="shared" si="27"/>
        <v>3</v>
      </c>
      <c r="CF78" s="115">
        <f t="shared" si="28"/>
        <v>2</v>
      </c>
      <c r="CG78" s="114">
        <f t="shared" si="29"/>
        <v>14</v>
      </c>
      <c r="CH78" s="22">
        <f t="shared" si="34"/>
        <v>13</v>
      </c>
      <c r="CI78" s="117">
        <f t="shared" si="30"/>
        <v>17</v>
      </c>
      <c r="CJ78" s="118">
        <f t="shared" si="31"/>
        <v>14</v>
      </c>
      <c r="CK78" s="119">
        <f t="shared" si="32"/>
        <v>3</v>
      </c>
      <c r="CL78" s="120">
        <f t="shared" si="33"/>
        <v>6</v>
      </c>
    </row>
    <row r="79" spans="1:90" x14ac:dyDescent="0.25">
      <c r="A79" s="11" t="s">
        <v>68</v>
      </c>
      <c r="B79" s="12"/>
      <c r="C79" s="12"/>
      <c r="D79" s="12"/>
      <c r="E79" s="12"/>
      <c r="F79" s="12"/>
      <c r="G79" s="66"/>
      <c r="H79" s="12"/>
      <c r="I79" s="12"/>
      <c r="J79" s="12"/>
      <c r="K79" s="12"/>
      <c r="L79" s="66"/>
      <c r="M79" s="12"/>
      <c r="N79" s="12"/>
      <c r="O79" s="12"/>
      <c r="P79" s="12"/>
      <c r="Q79" s="66"/>
      <c r="R79" s="12"/>
      <c r="S79" s="12"/>
      <c r="T79" s="12"/>
      <c r="U79" s="12"/>
      <c r="V79" s="66"/>
      <c r="W79" s="12"/>
      <c r="X79" s="12"/>
      <c r="Y79" s="12"/>
      <c r="Z79" s="12"/>
      <c r="AA79" s="66"/>
      <c r="AB79" s="12"/>
      <c r="AC79" s="12"/>
      <c r="AD79" s="12"/>
      <c r="AE79" s="12"/>
      <c r="AF79" s="66">
        <f>'by country'!AF81-'by country'!AA81</f>
        <v>0.34999999999999964</v>
      </c>
      <c r="AG79" s="12">
        <f>'by country'!AG81-'by country'!AB81</f>
        <v>0.36999999999999922</v>
      </c>
      <c r="AH79" s="12">
        <f>'by country'!AH81-'by country'!AC81</f>
        <v>0.16000000000000014</v>
      </c>
      <c r="AI79" s="12">
        <f>'by country'!AI81-'by country'!AD81</f>
        <v>0.20999999999999996</v>
      </c>
      <c r="AJ79" s="12">
        <f>'by country'!AJ81-'by country'!AE81</f>
        <v>0.25</v>
      </c>
      <c r="AK79" s="66">
        <f>'by country'!AK81-'by country'!AF81</f>
        <v>4.0000000000000036E-2</v>
      </c>
      <c r="AL79" s="12">
        <f>'by country'!AL81-'by country'!AG81</f>
        <v>9.0000000000000746E-2</v>
      </c>
      <c r="AM79" s="12">
        <f>'by country'!AM81-'by country'!AH81</f>
        <v>2.0000000000000462E-2</v>
      </c>
      <c r="AN79" s="12">
        <f>'by country'!AN81-'by country'!AI81</f>
        <v>9.9999999999997868E-3</v>
      </c>
      <c r="AO79" s="12">
        <f>'by country'!AO81-'by country'!AJ81</f>
        <v>0</v>
      </c>
      <c r="AP79" s="66">
        <f>'by country'!AP81-'by country'!AK81</f>
        <v>0</v>
      </c>
      <c r="AQ79" s="12">
        <f>'by country'!AQ81-'by country'!AL81</f>
        <v>-0.20000000000000018</v>
      </c>
      <c r="AR79" s="12">
        <f>'by country'!AR81-'by country'!AM81</f>
        <v>0</v>
      </c>
      <c r="AS79" s="12">
        <f>'by country'!AS81-'by country'!AN81</f>
        <v>0</v>
      </c>
      <c r="AT79" s="12">
        <f>'by country'!AT81-'by country'!AO81</f>
        <v>0</v>
      </c>
      <c r="AU79" s="66">
        <f>'by country'!AU81-'by country'!AP81</f>
        <v>0.10000000000000053</v>
      </c>
      <c r="AV79" s="12">
        <f>'by country'!AV81-'by country'!AQ81</f>
        <v>0.29999999999999982</v>
      </c>
      <c r="AW79" s="12">
        <f>'by country'!AW81-'by country'!AR81</f>
        <v>9.9999999999999645E-2</v>
      </c>
      <c r="AX79" s="12">
        <f>'by country'!AX81-'by country'!AS81</f>
        <v>0.10000000000000053</v>
      </c>
      <c r="AY79" s="12">
        <f>'by country'!AY81-'by country'!AT81</f>
        <v>9.9999999999999645E-2</v>
      </c>
      <c r="AZ79" s="66">
        <f>'by country'!AZ81-'by country'!AU81</f>
        <v>0</v>
      </c>
      <c r="BA79" s="12">
        <f>'by country'!BA81-'by country'!AV81</f>
        <v>9.9999999999999645E-2</v>
      </c>
      <c r="BB79" s="12">
        <f>'by country'!BB81-'by country'!AW81</f>
        <v>9.9999999999999645E-2</v>
      </c>
      <c r="BC79" s="12">
        <f>'by country'!BC81-'by country'!AX81</f>
        <v>-0.20000000000000018</v>
      </c>
      <c r="BD79" s="12">
        <f>'by country'!BD81-'by country'!AY81</f>
        <v>0</v>
      </c>
      <c r="BE79" s="66">
        <f>'by country'!BE81-'by country'!AZ81</f>
        <v>9.9999999999999645E-2</v>
      </c>
      <c r="BF79" s="12">
        <f>'by country'!BF81-'by country'!BA81</f>
        <v>0</v>
      </c>
      <c r="BG79" s="12">
        <f>'by country'!BG81-'by country'!BB81</f>
        <v>-9.9999999999999645E-2</v>
      </c>
      <c r="BH79" s="12">
        <f>'by country'!BH81-'by country'!BC81</f>
        <v>0</v>
      </c>
      <c r="BI79" s="12">
        <f>'by country'!BI81-'by country'!BD81</f>
        <v>0.10000000000000053</v>
      </c>
      <c r="BJ79" s="66">
        <f>'by country'!BJ81-'by country'!BE81</f>
        <v>0.20000000000000018</v>
      </c>
      <c r="BK79" s="12">
        <f>'by country'!BK81-'by country'!BF81</f>
        <v>0.20000000000000018</v>
      </c>
      <c r="BL79" s="12">
        <f>'by country'!BL81-'by country'!BG81</f>
        <v>9.9999999999999645E-2</v>
      </c>
      <c r="BM79" s="12">
        <f>'by country'!BM81-'by country'!BH81</f>
        <v>9.9999999999999645E-2</v>
      </c>
      <c r="BN79" s="12">
        <f>'by country'!BN81-'by country'!BI81</f>
        <v>9.9999999999999645E-2</v>
      </c>
      <c r="BO79" s="66">
        <f>'by country'!BO81-'by country'!BJ81</f>
        <v>9.9999999999999645E-2</v>
      </c>
      <c r="BP79" s="12">
        <f>'by country'!BP81-'by country'!BK81</f>
        <v>0.11000000000000032</v>
      </c>
      <c r="BQ79" s="12">
        <f>'by country'!BQ81-'by country'!BL81</f>
        <v>-4.9999999999999822E-2</v>
      </c>
      <c r="BR79" s="12">
        <f>'by country'!BR81-'by country'!BM81</f>
        <v>0.13000000000000078</v>
      </c>
      <c r="BS79" s="12">
        <f>'by country'!BS81-'by country'!BN81</f>
        <v>5.9999999999999609E-2</v>
      </c>
      <c r="BT79" s="66">
        <f>'by country'!BT81-'by country'!BO81</f>
        <v>-0.25999999999999979</v>
      </c>
      <c r="BU79" s="12">
        <f>'by country'!BU81-'by country'!BP81</f>
        <v>-0.41000000000000014</v>
      </c>
      <c r="BV79" s="12">
        <f>'by country'!BV81-'by country'!BQ81</f>
        <v>0.90000000000000036</v>
      </c>
      <c r="BW79" s="12">
        <f>'by country'!BW81-'by country'!BR81</f>
        <v>0.15999999999999925</v>
      </c>
      <c r="BX79" s="12">
        <f>'by country'!BX81-'by country'!BS81</f>
        <v>0.10000000000000053</v>
      </c>
      <c r="BY79" s="91">
        <f>'by country'!BT81-'by country'!AA81</f>
        <v>0.62999999999999989</v>
      </c>
      <c r="BZ79" s="40">
        <f>'by country'!BU81-'by country'!AB81</f>
        <v>0.55999999999999961</v>
      </c>
      <c r="CA79" s="40">
        <f>'by country'!BV81-'by country'!AC81</f>
        <v>1.2300000000000004</v>
      </c>
      <c r="CB79" s="40">
        <f>'by country'!BW81-'by country'!AD81</f>
        <v>0.50999999999999979</v>
      </c>
      <c r="CC79" s="40">
        <f>'by country'!BX81-'by country'!AE81</f>
        <v>0.71</v>
      </c>
      <c r="CD79" s="148">
        <f t="shared" si="26"/>
        <v>0</v>
      </c>
      <c r="CE79" s="116">
        <f t="shared" si="27"/>
        <v>2</v>
      </c>
      <c r="CF79" s="115">
        <f t="shared" si="28"/>
        <v>2</v>
      </c>
      <c r="CG79" s="114">
        <f t="shared" si="29"/>
        <v>2</v>
      </c>
      <c r="CH79" s="22">
        <f t="shared" si="34"/>
        <v>9</v>
      </c>
      <c r="CI79" s="117">
        <f t="shared" si="30"/>
        <v>19</v>
      </c>
      <c r="CJ79" s="118">
        <f t="shared" si="31"/>
        <v>7</v>
      </c>
      <c r="CK79" s="119">
        <f t="shared" si="32"/>
        <v>3</v>
      </c>
      <c r="CL79" s="120">
        <f t="shared" si="33"/>
        <v>1</v>
      </c>
    </row>
    <row r="80" spans="1:90" x14ac:dyDescent="0.25">
      <c r="A80" s="11" t="s">
        <v>26</v>
      </c>
      <c r="B80" s="12">
        <v>6.46</v>
      </c>
      <c r="C80" s="12">
        <v>6.23</v>
      </c>
      <c r="D80" s="12">
        <v>6.42</v>
      </c>
      <c r="E80" s="12">
        <v>6.76</v>
      </c>
      <c r="F80" s="12">
        <v>6.53</v>
      </c>
      <c r="G80" s="66">
        <f>'by country'!G82-'by country'!B82</f>
        <v>0.17999999999999972</v>
      </c>
      <c r="H80" s="12">
        <f>'by country'!H82-'by country'!C82</f>
        <v>0.17999999999999972</v>
      </c>
      <c r="I80" s="12">
        <f>'by country'!I82-'by country'!D82</f>
        <v>-4.9999999999999822E-2</v>
      </c>
      <c r="J80" s="12">
        <f>'by country'!J82-'by country'!E82</f>
        <v>-9.9999999999997868E-3</v>
      </c>
      <c r="K80" s="12">
        <f>'by country'!K82-'by country'!F82</f>
        <v>6.9999999999999396E-2</v>
      </c>
      <c r="L80" s="66">
        <f>'by country'!L82-'by country'!G82</f>
        <v>0.36000000000000032</v>
      </c>
      <c r="M80" s="12">
        <f>'by country'!M82-'by country'!H82</f>
        <v>0.38999999999999968</v>
      </c>
      <c r="N80" s="12">
        <f>'by country'!N82-'by country'!I82</f>
        <v>-0.21999999999999975</v>
      </c>
      <c r="O80" s="12">
        <f>'by country'!O82-'by country'!J82</f>
        <v>-0.30999999999999961</v>
      </c>
      <c r="P80" s="12">
        <f>'by country'!P82-'by country'!K82</f>
        <v>6.0000000000000497E-2</v>
      </c>
      <c r="Q80" s="66">
        <f>'by country'!Q82-'by country'!L82</f>
        <v>8.0000000000000071E-2</v>
      </c>
      <c r="R80" s="12">
        <f>'by country'!R82-'by country'!M82</f>
        <v>-5.9999999999999609E-2</v>
      </c>
      <c r="S80" s="12">
        <f>'by country'!S82-'by country'!N82</f>
        <v>0.38999999999999968</v>
      </c>
      <c r="T80" s="12">
        <f>'by country'!T82-'by country'!O82</f>
        <v>0.54</v>
      </c>
      <c r="U80" s="12">
        <f>'by country'!U82-'by country'!P82</f>
        <v>0.24000000000000021</v>
      </c>
      <c r="V80" s="66">
        <f>'by country'!V82-'by country'!Q82</f>
        <v>-6.0000000000000497E-2</v>
      </c>
      <c r="W80" s="12">
        <f>'by country'!W82-'by country'!R82</f>
        <v>1.9999999999999574E-2</v>
      </c>
      <c r="X80" s="12">
        <f>'by country'!X82-'by country'!S82</f>
        <v>-3.0000000000000249E-2</v>
      </c>
      <c r="Y80" s="12">
        <f>'by country'!Y82-'by country'!T82</f>
        <v>9.9999999999997868E-3</v>
      </c>
      <c r="Z80" s="12">
        <f>'by country'!Z82-'by country'!U82</f>
        <v>0</v>
      </c>
      <c r="AA80" s="66">
        <f>'by country'!AA82-'by country'!V82</f>
        <v>0.12000000000000011</v>
      </c>
      <c r="AB80" s="12">
        <f>'by country'!AB82-'by country'!W82</f>
        <v>-6.9999999999999396E-2</v>
      </c>
      <c r="AC80" s="12">
        <f>'by country'!AC82-'by country'!X82</f>
        <v>0</v>
      </c>
      <c r="AD80" s="12">
        <f>'by country'!AD82-'by country'!Y82</f>
        <v>-7.0000000000000284E-2</v>
      </c>
      <c r="AE80" s="12">
        <f>'by country'!AE82-'by country'!Z82</f>
        <v>-2.0000000000000462E-2</v>
      </c>
      <c r="AF80" s="66">
        <f>'by country'!AF82-'by country'!AA82</f>
        <v>5.0000000000000711E-2</v>
      </c>
      <c r="AG80" s="12">
        <f>'by country'!AG82-'by country'!AB82</f>
        <v>0.12999999999999989</v>
      </c>
      <c r="AH80" s="12">
        <f>'by country'!AH82-'by country'!AC82</f>
        <v>-1.9999999999999574E-2</v>
      </c>
      <c r="AI80" s="12">
        <f>'by country'!AI82-'by country'!AD82</f>
        <v>9.9999999999997868E-3</v>
      </c>
      <c r="AJ80" s="12">
        <f>'by country'!AJ82-'by country'!AE82</f>
        <v>4.0000000000000036E-2</v>
      </c>
      <c r="AK80" s="66">
        <f>'by country'!AK82-'by country'!AF82</f>
        <v>0.10999999999999943</v>
      </c>
      <c r="AL80" s="12">
        <f>'by country'!AL82-'by country'!AG82</f>
        <v>-2.0000000000000462E-2</v>
      </c>
      <c r="AM80" s="12">
        <f>'by country'!AM82-'by country'!AH82</f>
        <v>9.9999999999997868E-3</v>
      </c>
      <c r="AN80" s="12">
        <f>'by country'!AN82-'by country'!AI82</f>
        <v>-2.9999999999999361E-2</v>
      </c>
      <c r="AO80" s="12">
        <f>'by country'!AO82-'by country'!AJ82</f>
        <v>-1.9999999999999574E-2</v>
      </c>
      <c r="AP80" s="66">
        <f>'by country'!AP82-'by country'!AK82</f>
        <v>0</v>
      </c>
      <c r="AQ80" s="12">
        <f>'by country'!AQ82-'by country'!AL82</f>
        <v>0.10000000000000053</v>
      </c>
      <c r="AR80" s="12">
        <f>'by country'!AR82-'by country'!AM82</f>
        <v>0</v>
      </c>
      <c r="AS80" s="12">
        <f>'by country'!AS82-'by country'!AN82</f>
        <v>9.9999999999999645E-2</v>
      </c>
      <c r="AT80" s="12">
        <f>'by country'!AT82-'by country'!AO82</f>
        <v>9.9999999999999645E-2</v>
      </c>
      <c r="AU80" s="66">
        <f>'by country'!AU82-'by country'!AP82</f>
        <v>0.10000000000000053</v>
      </c>
      <c r="AV80" s="12">
        <f>'by country'!AV82-'by country'!AQ82</f>
        <v>0.19999999999999929</v>
      </c>
      <c r="AW80" s="12">
        <f>'by country'!AW82-'by country'!AR82</f>
        <v>9.9999999999999645E-2</v>
      </c>
      <c r="AX80" s="12">
        <f>'by country'!AX82-'by country'!AS82</f>
        <v>0</v>
      </c>
      <c r="AY80" s="12">
        <f>'by country'!AY82-'by country'!AT82</f>
        <v>9.9999999999999645E-2</v>
      </c>
      <c r="AZ80" s="66">
        <f>'by country'!AZ82-'by country'!AU82</f>
        <v>-0.20000000000000018</v>
      </c>
      <c r="BA80" s="12">
        <f>'by country'!BA82-'by country'!AV82</f>
        <v>-9.9999999999999645E-2</v>
      </c>
      <c r="BB80" s="12">
        <f>'by country'!BB82-'by country'!AW82</f>
        <v>-9.9999999999999645E-2</v>
      </c>
      <c r="BC80" s="12">
        <f>'by country'!BC82-'by country'!AX82</f>
        <v>-9.9999999999999645E-2</v>
      </c>
      <c r="BD80" s="12">
        <f>'by country'!BD82-'by country'!AY82</f>
        <v>-9.9999999999999645E-2</v>
      </c>
      <c r="BE80" s="66">
        <f>'by country'!BE82-'by country'!AZ82</f>
        <v>0</v>
      </c>
      <c r="BF80" s="12">
        <f>'by country'!BF82-'by country'!BA82</f>
        <v>-9.9999999999999645E-2</v>
      </c>
      <c r="BG80" s="12">
        <f>'by country'!BG82-'by country'!BB82</f>
        <v>-9.9999999999999645E-2</v>
      </c>
      <c r="BH80" s="12">
        <f>'by country'!BH82-'by country'!BC82</f>
        <v>0</v>
      </c>
      <c r="BI80" s="12">
        <f>'by country'!BI82-'by country'!BD82</f>
        <v>-9.9999999999999645E-2</v>
      </c>
      <c r="BJ80" s="66">
        <f>'by country'!BJ82-'by country'!BE82</f>
        <v>9.9999999999999645E-2</v>
      </c>
      <c r="BK80" s="12">
        <f>'by country'!BK82-'by country'!BF82</f>
        <v>0</v>
      </c>
      <c r="BL80" s="12">
        <f>'by country'!BL82-'by country'!BG82</f>
        <v>0</v>
      </c>
      <c r="BM80" s="12">
        <f>'by country'!BM82-'by country'!BH82</f>
        <v>0</v>
      </c>
      <c r="BN80" s="12">
        <f>'by country'!BN82-'by country'!BI82</f>
        <v>9.9999999999999645E-2</v>
      </c>
      <c r="BO80" s="66">
        <f>'by country'!BO82-'by country'!BJ82</f>
        <v>-0.1899999999999995</v>
      </c>
      <c r="BP80" s="12">
        <f>'by country'!BP82-'by country'!BK82</f>
        <v>-1.0000000000000675E-2</v>
      </c>
      <c r="BQ80" s="12">
        <f>'by country'!BQ82-'by country'!BL82</f>
        <v>-9.0000000000000746E-2</v>
      </c>
      <c r="BR80" s="12">
        <f>'by country'!BR82-'by country'!BM82</f>
        <v>-3.0000000000000249E-2</v>
      </c>
      <c r="BS80" s="12">
        <f>'by country'!BS82-'by country'!BN82</f>
        <v>-0.13999999999999968</v>
      </c>
      <c r="BT80" s="66">
        <f>'by country'!BT82-'by country'!BO82</f>
        <v>-0.30000000000000071</v>
      </c>
      <c r="BU80" s="12">
        <f>'by country'!BU82-'by country'!BP82</f>
        <v>-0.69999999999999929</v>
      </c>
      <c r="BV80" s="12">
        <f>'by country'!BV82-'by country'!BQ82</f>
        <v>0.88000000000000078</v>
      </c>
      <c r="BW80" s="12">
        <f>'by country'!BW82-'by country'!BR82</f>
        <v>4.9999999999999822E-2</v>
      </c>
      <c r="BX80" s="12">
        <f>'by country'!BX82-'by country'!BS82</f>
        <v>-1.0000000000000675E-2</v>
      </c>
      <c r="BY80" s="91">
        <f>'by country'!BT82-'by country'!B82</f>
        <v>0.34999999999999964</v>
      </c>
      <c r="BZ80" s="40">
        <f>'by country'!BU82-'by country'!C82</f>
        <v>-4.0000000000000036E-2</v>
      </c>
      <c r="CA80" s="40">
        <f>'by country'!BV82-'by country'!D82</f>
        <v>0.77000000000000046</v>
      </c>
      <c r="CB80" s="40">
        <f>'by country'!BW82-'by country'!E82</f>
        <v>0.16000000000000014</v>
      </c>
      <c r="CC80" s="40">
        <f>'by country'!BX82-'by country'!F82</f>
        <v>0.3199999999999994</v>
      </c>
      <c r="CD80" s="148">
        <f t="shared" si="26"/>
        <v>1</v>
      </c>
      <c r="CE80" s="116">
        <f t="shared" si="27"/>
        <v>2</v>
      </c>
      <c r="CF80" s="115">
        <f t="shared" si="28"/>
        <v>4</v>
      </c>
      <c r="CG80" s="114">
        <f t="shared" si="29"/>
        <v>23</v>
      </c>
      <c r="CH80" s="22">
        <f t="shared" si="34"/>
        <v>10</v>
      </c>
      <c r="CI80" s="117">
        <f t="shared" si="30"/>
        <v>19</v>
      </c>
      <c r="CJ80" s="118">
        <f t="shared" si="31"/>
        <v>6</v>
      </c>
      <c r="CK80" s="119">
        <f t="shared" si="32"/>
        <v>3</v>
      </c>
      <c r="CL80" s="120">
        <f t="shared" si="33"/>
        <v>7</v>
      </c>
    </row>
    <row r="81" spans="1:90" x14ac:dyDescent="0.25">
      <c r="A81" s="11" t="s">
        <v>69</v>
      </c>
      <c r="B81" s="12"/>
      <c r="C81" s="12"/>
      <c r="D81" s="12"/>
      <c r="E81" s="12"/>
      <c r="F81" s="12"/>
      <c r="G81" s="66"/>
      <c r="H81" s="12"/>
      <c r="I81" s="12"/>
      <c r="J81" s="12"/>
      <c r="K81" s="12"/>
      <c r="L81" s="66"/>
      <c r="M81" s="12"/>
      <c r="N81" s="12"/>
      <c r="O81" s="12"/>
      <c r="P81" s="12"/>
      <c r="Q81" s="66"/>
      <c r="R81" s="12"/>
      <c r="S81" s="12"/>
      <c r="T81" s="12"/>
      <c r="U81" s="12"/>
      <c r="V81" s="66"/>
      <c r="W81" s="12"/>
      <c r="X81" s="12"/>
      <c r="Y81" s="12"/>
      <c r="Z81" s="12"/>
      <c r="AA81" s="66"/>
      <c r="AB81" s="12"/>
      <c r="AC81" s="12"/>
      <c r="AD81" s="12"/>
      <c r="AE81" s="12"/>
      <c r="AF81" s="66">
        <f>'by country'!AF83-'by country'!AA83</f>
        <v>1.0000000000000675E-2</v>
      </c>
      <c r="AG81" s="12">
        <f>'by country'!AG83-'by country'!AB83</f>
        <v>-4.9999999999999822E-2</v>
      </c>
      <c r="AH81" s="12">
        <f>'by country'!AH83-'by country'!AC83</f>
        <v>-8.0000000000000071E-2</v>
      </c>
      <c r="AI81" s="12">
        <f>'by country'!AI83-'by country'!AD83</f>
        <v>-9.9999999999997868E-3</v>
      </c>
      <c r="AJ81" s="12">
        <f>'by country'!AJ83-'by country'!AE83</f>
        <v>-4.0000000000000036E-2</v>
      </c>
      <c r="AK81" s="66">
        <f>'by country'!AK83-'by country'!AF83</f>
        <v>-3.0000000000000249E-2</v>
      </c>
      <c r="AL81" s="12">
        <f>'by country'!AL83-'by country'!AG83</f>
        <v>-9.9999999999999645E-2</v>
      </c>
      <c r="AM81" s="12">
        <f>'by country'!AM83-'by country'!AH83</f>
        <v>-8.9999999999999858E-2</v>
      </c>
      <c r="AN81" s="12">
        <f>'by country'!AN83-'by country'!AI83</f>
        <v>-3.0000000000000249E-2</v>
      </c>
      <c r="AO81" s="12">
        <f>'by country'!AO83-'by country'!AJ83</f>
        <v>-4.0000000000000036E-2</v>
      </c>
      <c r="AP81" s="66">
        <f>'by country'!AP83-'by country'!AK83</f>
        <v>0</v>
      </c>
      <c r="AQ81" s="12">
        <f>'by country'!AQ83-'by country'!AL83</f>
        <v>0</v>
      </c>
      <c r="AR81" s="12">
        <f>'by country'!AR83-'by country'!AM83</f>
        <v>0</v>
      </c>
      <c r="AS81" s="12">
        <f>'by country'!AS83-'by country'!AN83</f>
        <v>0</v>
      </c>
      <c r="AT81" s="12">
        <f>'by country'!AT83-'by country'!AO83</f>
        <v>0</v>
      </c>
      <c r="AU81" s="66">
        <f>'by country'!AU83-'by country'!AP83</f>
        <v>0.20000000000000018</v>
      </c>
      <c r="AV81" s="12">
        <f>'by country'!AV83-'by country'!AQ83</f>
        <v>0.39999999999999947</v>
      </c>
      <c r="AW81" s="12">
        <f>'by country'!AW83-'by country'!AR83</f>
        <v>0.20000000000000018</v>
      </c>
      <c r="AX81" s="12">
        <f>'by country'!AX83-'by country'!AS83</f>
        <v>0.20000000000000018</v>
      </c>
      <c r="AY81" s="12">
        <f>'by country'!AY83-'by country'!AT83</f>
        <v>0.19999999999999929</v>
      </c>
      <c r="AZ81" s="66">
        <f>'by country'!AZ83-'by country'!AU83</f>
        <v>0</v>
      </c>
      <c r="BA81" s="12">
        <f>'by country'!BA83-'by country'!AV83</f>
        <v>0</v>
      </c>
      <c r="BB81" s="12">
        <f>'by country'!BB83-'by country'!AW83</f>
        <v>0</v>
      </c>
      <c r="BC81" s="12">
        <f>'by country'!BC83-'by country'!AX83</f>
        <v>-0.10000000000000053</v>
      </c>
      <c r="BD81" s="12">
        <f>'by country'!BD83-'by country'!AY83</f>
        <v>0</v>
      </c>
      <c r="BE81" s="65"/>
      <c r="BF81" s="9"/>
      <c r="BG81" s="9"/>
      <c r="BH81" s="9"/>
      <c r="BI81" s="9"/>
      <c r="BJ81" s="65"/>
      <c r="BK81" s="9"/>
      <c r="BL81" s="9"/>
      <c r="BM81" s="9"/>
      <c r="BN81" s="9"/>
      <c r="BO81" s="65"/>
      <c r="BP81" s="9"/>
      <c r="BQ81" s="9"/>
      <c r="BR81" s="9"/>
      <c r="BS81" s="9"/>
      <c r="BT81" s="65"/>
      <c r="BU81" s="9"/>
      <c r="BV81" s="9"/>
      <c r="BW81" s="9"/>
      <c r="BX81" s="9"/>
      <c r="BY81" s="91">
        <f>'by country'!AZ83-'by country'!AA83</f>
        <v>0.1800000000000006</v>
      </c>
      <c r="BZ81" s="40">
        <f>'by country'!BA83-'by country'!AB83</f>
        <v>0.25</v>
      </c>
      <c r="CA81" s="40">
        <f>'by country'!BB83-'by country'!AC83</f>
        <v>3.0000000000000249E-2</v>
      </c>
      <c r="CB81" s="40">
        <f>'by country'!BC83-'by country'!AD83</f>
        <v>5.9999999999999609E-2</v>
      </c>
      <c r="CC81" s="40">
        <f>'by country'!BD83-'by country'!AE83</f>
        <v>0.11999999999999922</v>
      </c>
      <c r="CD81" s="148">
        <f t="shared" si="26"/>
        <v>0</v>
      </c>
      <c r="CE81" s="116">
        <f t="shared" si="27"/>
        <v>0</v>
      </c>
      <c r="CF81" s="115">
        <f t="shared" si="28"/>
        <v>0</v>
      </c>
      <c r="CG81" s="114">
        <f t="shared" si="29"/>
        <v>10</v>
      </c>
      <c r="CH81" s="22">
        <f t="shared" si="34"/>
        <v>9</v>
      </c>
      <c r="CI81" s="117">
        <f t="shared" si="30"/>
        <v>1</v>
      </c>
      <c r="CJ81" s="118">
        <f t="shared" si="31"/>
        <v>4</v>
      </c>
      <c r="CK81" s="119">
        <f t="shared" si="32"/>
        <v>1</v>
      </c>
      <c r="CL81" s="120">
        <f t="shared" si="33"/>
        <v>0</v>
      </c>
    </row>
    <row r="82" spans="1:90" x14ac:dyDescent="0.25">
      <c r="A82" s="11" t="s">
        <v>27</v>
      </c>
      <c r="B82" s="12"/>
      <c r="C82" s="12"/>
      <c r="D82" s="12"/>
      <c r="E82" s="12"/>
      <c r="F82" s="12"/>
      <c r="G82" s="66"/>
      <c r="H82" s="12"/>
      <c r="I82" s="12"/>
      <c r="J82" s="12"/>
      <c r="K82" s="12"/>
      <c r="L82" s="66"/>
      <c r="M82" s="12"/>
      <c r="N82" s="12"/>
      <c r="O82" s="12"/>
      <c r="P82" s="12"/>
      <c r="Q82" s="66"/>
      <c r="R82" s="12"/>
      <c r="S82" s="12"/>
      <c r="T82" s="12"/>
      <c r="U82" s="12"/>
      <c r="V82" s="66"/>
      <c r="W82" s="12"/>
      <c r="X82" s="12"/>
      <c r="Y82" s="12"/>
      <c r="Z82" s="12"/>
      <c r="AA82" s="66">
        <f>'by country'!AA84-'by country'!G84</f>
        <v>8.9999999999999858E-2</v>
      </c>
      <c r="AB82" s="12">
        <f>'by country'!AB84-'by country'!H84</f>
        <v>-0.12999999999999989</v>
      </c>
      <c r="AC82" s="12">
        <f>'by country'!AC84-'by country'!I84</f>
        <v>-0.20000000000000018</v>
      </c>
      <c r="AD82" s="12">
        <f>'by country'!AD84-'by country'!J84</f>
        <v>-0.14000000000000057</v>
      </c>
      <c r="AE82" s="12">
        <f>'by country'!AE84-'by country'!K84</f>
        <v>-9.9999999999999645E-2</v>
      </c>
      <c r="AF82" s="66">
        <f>'by country'!AF84-'by country'!AA84</f>
        <v>0.11000000000000032</v>
      </c>
      <c r="AG82" s="12">
        <f>'by country'!AG84-'by country'!AB84</f>
        <v>0.17999999999999972</v>
      </c>
      <c r="AH82" s="12">
        <f>'by country'!AH84-'by country'!AC84</f>
        <v>-1.0000000000000675E-2</v>
      </c>
      <c r="AI82" s="12">
        <f>'by country'!AI84-'by country'!AD84</f>
        <v>0</v>
      </c>
      <c r="AJ82" s="12">
        <f>'by country'!AJ84-'by country'!AE84</f>
        <v>5.9999999999999609E-2</v>
      </c>
      <c r="AK82" s="66">
        <f>'by country'!AK84-'by country'!AF84</f>
        <v>-3.0000000000000249E-2</v>
      </c>
      <c r="AL82" s="12">
        <f>'by country'!AL84-'by country'!AG84</f>
        <v>-1.9999999999999574E-2</v>
      </c>
      <c r="AM82" s="12">
        <f>'by country'!AM84-'by country'!AH84</f>
        <v>-1.9999999999999574E-2</v>
      </c>
      <c r="AN82" s="12">
        <f>'by country'!AN84-'by country'!AI84</f>
        <v>4.0000000000000036E-2</v>
      </c>
      <c r="AO82" s="12">
        <f>'by country'!AO84-'by country'!AJ84</f>
        <v>1.0000000000000675E-2</v>
      </c>
      <c r="AP82" s="66">
        <f>'by country'!AP84-'by country'!AK84</f>
        <v>0</v>
      </c>
      <c r="AQ82" s="12">
        <f>'by country'!AQ84-'by country'!AL84</f>
        <v>-0.10000000000000053</v>
      </c>
      <c r="AR82" s="12">
        <f>'by country'!AR84-'by country'!AM84</f>
        <v>0</v>
      </c>
      <c r="AS82" s="12">
        <f>'by country'!AS84-'by country'!AN84</f>
        <v>0</v>
      </c>
      <c r="AT82" s="12">
        <f>'by country'!AT84-'by country'!AO84</f>
        <v>-0.10000000000000053</v>
      </c>
      <c r="AU82" s="66">
        <f>'by country'!AU84-'by country'!AP84</f>
        <v>0.10000000000000053</v>
      </c>
      <c r="AV82" s="12">
        <f>'by country'!AV84-'by country'!AQ84</f>
        <v>0.10000000000000053</v>
      </c>
      <c r="AW82" s="12">
        <f>'by country'!AW84-'by country'!AR84</f>
        <v>0</v>
      </c>
      <c r="AX82" s="12">
        <f>'by country'!AX84-'by country'!AS84</f>
        <v>0</v>
      </c>
      <c r="AY82" s="12">
        <f>'by country'!AY84-'by country'!AT84</f>
        <v>0.10000000000000053</v>
      </c>
      <c r="AZ82" s="66">
        <f>'by country'!AZ84-'by country'!AU84</f>
        <v>-0.40000000000000036</v>
      </c>
      <c r="BA82" s="12">
        <f>'by country'!BA84-'by country'!AV84</f>
        <v>-0.40000000000000036</v>
      </c>
      <c r="BB82" s="12">
        <f>'by country'!BB84-'by country'!AW84</f>
        <v>-0.20000000000000018</v>
      </c>
      <c r="BC82" s="12">
        <f>'by country'!BC84-'by country'!AX84</f>
        <v>-0.29999999999999982</v>
      </c>
      <c r="BD82" s="12">
        <f>'by country'!BD84-'by country'!AY84</f>
        <v>-0.30000000000000071</v>
      </c>
      <c r="BE82" s="66">
        <f>'by country'!BE84-'by country'!AZ84</f>
        <v>9.9999999999999645E-2</v>
      </c>
      <c r="BF82" s="12">
        <f>'by country'!BF84-'by country'!BA84</f>
        <v>0</v>
      </c>
      <c r="BG82" s="12">
        <f>'by country'!BG84-'by country'!BB84</f>
        <v>0</v>
      </c>
      <c r="BH82" s="12">
        <f>'by country'!BH84-'by country'!BC84</f>
        <v>-9.9999999999999645E-2</v>
      </c>
      <c r="BI82" s="12">
        <f>'by country'!BI84-'by country'!BD84</f>
        <v>0</v>
      </c>
      <c r="BJ82" s="66">
        <f>'by country'!BJ84-'by country'!BE84</f>
        <v>0</v>
      </c>
      <c r="BK82" s="12">
        <f>'by country'!BK84-'by country'!BF84</f>
        <v>0.20000000000000018</v>
      </c>
      <c r="BL82" s="12">
        <f>'by country'!BL84-'by country'!BG84</f>
        <v>-9.9999999999999645E-2</v>
      </c>
      <c r="BM82" s="12">
        <f>'by country'!BM84-'by country'!BH84</f>
        <v>9.9999999999999645E-2</v>
      </c>
      <c r="BN82" s="12">
        <f>'by country'!BN84-'by country'!BI84</f>
        <v>0</v>
      </c>
      <c r="BO82" s="66">
        <f>'by country'!BO84-'by country'!BJ84</f>
        <v>0.26000000000000068</v>
      </c>
      <c r="BP82" s="12">
        <f>'by country'!BP84-'by country'!BK84</f>
        <v>0.17999999999999972</v>
      </c>
      <c r="BQ82" s="12">
        <f>'by country'!BQ84-'by country'!BL84</f>
        <v>0.20999999999999996</v>
      </c>
      <c r="BR82" s="12">
        <f>'by country'!BR84-'by country'!BM84</f>
        <v>0.33000000000000007</v>
      </c>
      <c r="BS82" s="12">
        <f>'by country'!BS84-'by country'!BN84</f>
        <v>0.28000000000000025</v>
      </c>
      <c r="BT82" s="66">
        <f>'by country'!BT84-'by country'!BO84</f>
        <v>5.9999999999999609E-2</v>
      </c>
      <c r="BU82" s="12">
        <f>'by country'!BU84-'by country'!BP84</f>
        <v>-0.49000000000000021</v>
      </c>
      <c r="BV82" s="12">
        <f>'by country'!BV84-'by country'!BQ84</f>
        <v>0.51999999999999957</v>
      </c>
      <c r="BW82" s="12">
        <f>'by country'!BW84-'by country'!BR84</f>
        <v>-5.9999999999999609E-2</v>
      </c>
      <c r="BX82" s="12">
        <f>'by country'!BX84-'by country'!BS84</f>
        <v>9.9999999999997868E-3</v>
      </c>
      <c r="BY82" s="91">
        <f>'by country'!BT84-'by country'!G84</f>
        <v>0.29000000000000004</v>
      </c>
      <c r="BZ82" s="40">
        <f>'by country'!BU84-'by country'!H84</f>
        <v>-0.48000000000000043</v>
      </c>
      <c r="CA82" s="40">
        <f>'by country'!BV84-'by country'!I84</f>
        <v>0.19999999999999929</v>
      </c>
      <c r="CB82" s="40">
        <f>'by country'!BW84-'by country'!J84</f>
        <v>-0.12999999999999989</v>
      </c>
      <c r="CC82" s="40">
        <f>'by country'!BX84-'by country'!K84</f>
        <v>-4.0000000000000036E-2</v>
      </c>
      <c r="CD82" s="148">
        <f t="shared" si="26"/>
        <v>0</v>
      </c>
      <c r="CE82" s="116">
        <f t="shared" si="27"/>
        <v>5</v>
      </c>
      <c r="CF82" s="115">
        <f t="shared" si="28"/>
        <v>4</v>
      </c>
      <c r="CG82" s="114">
        <f t="shared" si="29"/>
        <v>10</v>
      </c>
      <c r="CH82" s="22">
        <f t="shared" si="34"/>
        <v>11</v>
      </c>
      <c r="CI82" s="117">
        <f t="shared" si="30"/>
        <v>12</v>
      </c>
      <c r="CJ82" s="118">
        <f t="shared" si="31"/>
        <v>4</v>
      </c>
      <c r="CK82" s="119">
        <f t="shared" si="32"/>
        <v>3</v>
      </c>
      <c r="CL82" s="120">
        <f t="shared" si="33"/>
        <v>1</v>
      </c>
    </row>
    <row r="83" spans="1:90" x14ac:dyDescent="0.25">
      <c r="A83" s="11" t="s">
        <v>160</v>
      </c>
      <c r="B83" s="12"/>
      <c r="C83" s="12"/>
      <c r="D83" s="12"/>
      <c r="E83" s="12"/>
      <c r="F83" s="12"/>
      <c r="G83" s="66"/>
      <c r="H83" s="12"/>
      <c r="I83" s="12"/>
      <c r="J83" s="12"/>
      <c r="K83" s="12"/>
      <c r="L83" s="66"/>
      <c r="M83" s="12"/>
      <c r="N83" s="12"/>
      <c r="O83" s="12"/>
      <c r="P83" s="12"/>
      <c r="Q83" s="66"/>
      <c r="R83" s="12"/>
      <c r="S83" s="12"/>
      <c r="T83" s="12"/>
      <c r="U83" s="12"/>
      <c r="V83" s="66"/>
      <c r="W83" s="12"/>
      <c r="X83" s="12"/>
      <c r="Y83" s="12"/>
      <c r="Z83" s="12"/>
      <c r="AA83" s="66"/>
      <c r="AB83" s="12"/>
      <c r="AC83" s="12"/>
      <c r="AD83" s="12"/>
      <c r="AE83" s="12"/>
      <c r="AF83" s="66"/>
      <c r="AG83" s="12"/>
      <c r="AH83" s="12"/>
      <c r="AI83" s="12"/>
      <c r="AJ83" s="12"/>
      <c r="AK83" s="66"/>
      <c r="AL83" s="12"/>
      <c r="AM83" s="12"/>
      <c r="AN83" s="12"/>
      <c r="AO83" s="12"/>
      <c r="AP83" s="65"/>
      <c r="AQ83" s="9"/>
      <c r="AR83" s="9"/>
      <c r="AS83" s="9"/>
      <c r="AT83" s="9"/>
      <c r="AU83" s="65"/>
      <c r="AV83" s="9"/>
      <c r="AW83" s="9"/>
      <c r="AX83" s="9"/>
      <c r="AY83" s="9"/>
      <c r="AZ83" s="65"/>
      <c r="BA83" s="9"/>
      <c r="BB83" s="9"/>
      <c r="BC83" s="9"/>
      <c r="BD83" s="9"/>
      <c r="BE83" s="65"/>
      <c r="BF83" s="9"/>
      <c r="BG83" s="9"/>
      <c r="BH83" s="9"/>
      <c r="BI83" s="9"/>
      <c r="BJ83" s="65"/>
      <c r="BK83" s="9"/>
      <c r="BL83" s="9"/>
      <c r="BM83" s="9"/>
      <c r="BN83" s="9"/>
      <c r="BO83" s="65"/>
      <c r="BP83" s="9"/>
      <c r="BQ83" s="9"/>
      <c r="BR83" s="9"/>
      <c r="BS83" s="9"/>
      <c r="BT83" s="65"/>
      <c r="BU83" s="9"/>
      <c r="BV83" s="9"/>
      <c r="BW83" s="9"/>
      <c r="BX83" s="9"/>
      <c r="BY83" s="91"/>
      <c r="BZ83" s="40"/>
      <c r="CA83" s="40"/>
      <c r="CB83" s="40"/>
      <c r="CC83" s="40"/>
      <c r="CD83" s="148"/>
      <c r="CE83" s="116"/>
      <c r="CF83" s="115"/>
      <c r="CG83" s="114"/>
      <c r="CH83" s="22"/>
      <c r="CI83" s="117"/>
      <c r="CJ83" s="118"/>
      <c r="CK83" s="119"/>
      <c r="CL83" s="120"/>
    </row>
    <row r="84" spans="1:90" x14ac:dyDescent="0.25">
      <c r="A84" s="11" t="s">
        <v>28</v>
      </c>
      <c r="B84" s="12"/>
      <c r="C84" s="12"/>
      <c r="D84" s="12"/>
      <c r="E84" s="12"/>
      <c r="F84" s="12"/>
      <c r="G84" s="66"/>
      <c r="H84" s="12"/>
      <c r="I84" s="12"/>
      <c r="J84" s="12"/>
      <c r="K84" s="12"/>
      <c r="L84" s="66"/>
      <c r="M84" s="12"/>
      <c r="N84" s="12"/>
      <c r="O84" s="12"/>
      <c r="P84" s="12"/>
      <c r="Q84" s="66"/>
      <c r="R84" s="12"/>
      <c r="S84" s="12"/>
      <c r="T84" s="12"/>
      <c r="U84" s="12"/>
      <c r="V84" s="66"/>
      <c r="W84" s="12"/>
      <c r="X84" s="12"/>
      <c r="Y84" s="12"/>
      <c r="Z84" s="12"/>
      <c r="AA84" s="66">
        <f>'by country'!AA86-'by country'!L86</f>
        <v>-8.9999999999999858E-2</v>
      </c>
      <c r="AB84" s="12">
        <f>'by country'!AB86-'by country'!M86</f>
        <v>-0.25</v>
      </c>
      <c r="AC84" s="12">
        <f>'by country'!AC86-'by country'!N86</f>
        <v>0.22000000000000064</v>
      </c>
      <c r="AD84" s="12">
        <f>'by country'!AD86-'by country'!O86</f>
        <v>0.30999999999999961</v>
      </c>
      <c r="AE84" s="12">
        <f>'by country'!AE86-'by country'!P86</f>
        <v>4.9999999999999822E-2</v>
      </c>
      <c r="AF84" s="66">
        <f>'by country'!AF86-'by country'!AA86</f>
        <v>-0.12000000000000011</v>
      </c>
      <c r="AG84" s="12">
        <f>'by country'!AG86-'by country'!AB86</f>
        <v>-0.11000000000000032</v>
      </c>
      <c r="AH84" s="12">
        <f>'by country'!AH86-'by country'!AC86</f>
        <v>-0.10000000000000053</v>
      </c>
      <c r="AI84" s="12">
        <f>'by country'!AI86-'by country'!AD86</f>
        <v>-0.15000000000000036</v>
      </c>
      <c r="AJ84" s="12">
        <f>'by country'!AJ86-'by country'!AE86</f>
        <v>-0.11000000000000032</v>
      </c>
      <c r="AK84" s="66">
        <f>'by country'!AK86-'by country'!AF86</f>
        <v>-9.9999999999997868E-3</v>
      </c>
      <c r="AL84" s="12">
        <f>'by country'!AL86-'by country'!AG86</f>
        <v>5.9999999999999609E-2</v>
      </c>
      <c r="AM84" s="12">
        <f>'by country'!AM86-'by country'!AH86</f>
        <v>0</v>
      </c>
      <c r="AN84" s="12">
        <f>'by country'!AN86-'by country'!AI86</f>
        <v>4.0000000000000036E-2</v>
      </c>
      <c r="AO84" s="12">
        <f>'by country'!AO86-'by country'!AJ86</f>
        <v>3.0000000000000249E-2</v>
      </c>
      <c r="AP84" s="66">
        <f>'by country'!AP86-'by country'!AK86</f>
        <v>9.9999999999999645E-2</v>
      </c>
      <c r="AQ84" s="12">
        <f>'by country'!AQ86-'by country'!AL86</f>
        <v>0</v>
      </c>
      <c r="AR84" s="12">
        <f>'by country'!AR86-'by country'!AM86</f>
        <v>0.10000000000000053</v>
      </c>
      <c r="AS84" s="12">
        <f>'by country'!AS86-'by country'!AN86</f>
        <v>0.10000000000000053</v>
      </c>
      <c r="AT84" s="12">
        <f>'by country'!AT86-'by country'!AO86</f>
        <v>9.9999999999999645E-2</v>
      </c>
      <c r="AU84" s="66">
        <f>'by country'!AU86-'by country'!AP86</f>
        <v>0</v>
      </c>
      <c r="AV84" s="12">
        <f>'by country'!AV86-'by country'!AQ86</f>
        <v>0.10000000000000053</v>
      </c>
      <c r="AW84" s="12">
        <f>'by country'!AW86-'by country'!AR86</f>
        <v>0</v>
      </c>
      <c r="AX84" s="12">
        <f>'by country'!AX86-'by country'!AS86</f>
        <v>0</v>
      </c>
      <c r="AY84" s="12">
        <f>'by country'!AY86-'by country'!AT86</f>
        <v>0</v>
      </c>
      <c r="AZ84" s="66">
        <f>'by country'!AZ86-'by country'!AU86</f>
        <v>-9.9999999999999645E-2</v>
      </c>
      <c r="BA84" s="12">
        <f>'by country'!BA86-'by country'!AV86</f>
        <v>-0.10000000000000053</v>
      </c>
      <c r="BB84" s="12">
        <f>'by country'!BB86-'by country'!AW86</f>
        <v>-0.10000000000000053</v>
      </c>
      <c r="BC84" s="12">
        <f>'by country'!BC86-'by country'!AX86</f>
        <v>0</v>
      </c>
      <c r="BD84" s="12">
        <f>'by country'!BD86-'by country'!AY86</f>
        <v>-9.9999999999999645E-2</v>
      </c>
      <c r="BE84" s="66">
        <f>'by country'!BE86-'by country'!AZ86</f>
        <v>0</v>
      </c>
      <c r="BF84" s="12">
        <f>'by country'!BF86-'by country'!BA86</f>
        <v>0</v>
      </c>
      <c r="BG84" s="12">
        <f>'by country'!BG86-'by country'!BB86</f>
        <v>0</v>
      </c>
      <c r="BH84" s="12">
        <f>'by country'!BH86-'by country'!BC86</f>
        <v>-0.10000000000000053</v>
      </c>
      <c r="BI84" s="12">
        <f>'by country'!BI86-'by country'!BD86</f>
        <v>0</v>
      </c>
      <c r="BJ84" s="66">
        <f>'by country'!BJ86-'by country'!BE86</f>
        <v>-0.10000000000000053</v>
      </c>
      <c r="BK84" s="12">
        <f>'by country'!BK86-'by country'!BF86</f>
        <v>-9.9999999999999645E-2</v>
      </c>
      <c r="BL84" s="12">
        <f>'by country'!BL86-'by country'!BG86</f>
        <v>0</v>
      </c>
      <c r="BM84" s="12">
        <f>'by country'!BM86-'by country'!BH86</f>
        <v>0</v>
      </c>
      <c r="BN84" s="12">
        <f>'by country'!BN86-'by country'!BI86</f>
        <v>0</v>
      </c>
      <c r="BO84" s="66">
        <f>'by country'!BO86-'by country'!BJ86</f>
        <v>0.22000000000000064</v>
      </c>
      <c r="BP84" s="12">
        <f>'by country'!BP86-'by country'!BK86</f>
        <v>0.16999999999999993</v>
      </c>
      <c r="BQ84" s="12">
        <f>'by country'!BQ86-'by country'!BL86</f>
        <v>-9.9999999999997868E-3</v>
      </c>
      <c r="BR84" s="12">
        <f>'by country'!BR86-'by country'!BM86</f>
        <v>0.13000000000000078</v>
      </c>
      <c r="BS84" s="12">
        <f>'by country'!BS86-'by country'!BN86</f>
        <v>7.0000000000000284E-2</v>
      </c>
      <c r="BT84" s="66">
        <f>'by country'!BT86-'by country'!BO86</f>
        <v>-0.37000000000000011</v>
      </c>
      <c r="BU84" s="12">
        <f>'by country'!BU86-'by country'!BP86</f>
        <v>0.21999999999999975</v>
      </c>
      <c r="BV84" s="12">
        <f>'by country'!BV86-'by country'!BQ86</f>
        <v>0.72999999999999954</v>
      </c>
      <c r="BW84" s="12">
        <f>'by country'!BW86-'by country'!BR86</f>
        <v>0.11999999999999922</v>
      </c>
      <c r="BX84" s="12">
        <f>'by country'!BX86-'by country'!BS86</f>
        <v>0.17999999999999972</v>
      </c>
      <c r="BY84" s="91">
        <f>'by country'!BT86-'by country'!L86</f>
        <v>-0.46999999999999975</v>
      </c>
      <c r="BZ84" s="40">
        <f>'by country'!BU86-'by country'!M86</f>
        <v>-1.0000000000000675E-2</v>
      </c>
      <c r="CA84" s="40">
        <f>'by country'!BV86-'by country'!N86</f>
        <v>0.83999999999999986</v>
      </c>
      <c r="CB84" s="40">
        <f>'by country'!BW86-'by country'!O86</f>
        <v>0.44999999999999929</v>
      </c>
      <c r="CC84" s="40">
        <f>'by country'!BX86-'by country'!P86</f>
        <v>0.21999999999999975</v>
      </c>
      <c r="CD84" s="148">
        <f t="shared" si="26"/>
        <v>0</v>
      </c>
      <c r="CE84" s="116">
        <f t="shared" si="27"/>
        <v>1</v>
      </c>
      <c r="CF84" s="115">
        <f t="shared" si="28"/>
        <v>2</v>
      </c>
      <c r="CG84" s="114">
        <f t="shared" si="29"/>
        <v>11</v>
      </c>
      <c r="CH84" s="22">
        <f t="shared" si="34"/>
        <v>14</v>
      </c>
      <c r="CI84" s="117">
        <f t="shared" si="30"/>
        <v>11</v>
      </c>
      <c r="CJ84" s="118">
        <f t="shared" si="31"/>
        <v>7</v>
      </c>
      <c r="CK84" s="119">
        <f t="shared" si="32"/>
        <v>1</v>
      </c>
      <c r="CL84" s="120">
        <f t="shared" si="33"/>
        <v>1</v>
      </c>
    </row>
    <row r="85" spans="1:90" x14ac:dyDescent="0.25">
      <c r="A85" s="11" t="s">
        <v>29</v>
      </c>
      <c r="B85" s="12"/>
      <c r="C85" s="12"/>
      <c r="D85" s="12"/>
      <c r="E85" s="12"/>
      <c r="F85" s="12"/>
      <c r="G85" s="66"/>
      <c r="H85" s="12"/>
      <c r="I85" s="12"/>
      <c r="J85" s="12"/>
      <c r="K85" s="12"/>
      <c r="L85" s="66"/>
      <c r="M85" s="12"/>
      <c r="N85" s="12"/>
      <c r="O85" s="12"/>
      <c r="P85" s="12"/>
      <c r="Q85" s="66"/>
      <c r="R85" s="12"/>
      <c r="S85" s="12"/>
      <c r="T85" s="12"/>
      <c r="U85" s="12"/>
      <c r="V85" s="66"/>
      <c r="W85" s="12"/>
      <c r="X85" s="12"/>
      <c r="Y85" s="12"/>
      <c r="Z85" s="12"/>
      <c r="AA85" s="66">
        <f>'by country'!AA87-'by country'!L87</f>
        <v>-0.26999999999999957</v>
      </c>
      <c r="AB85" s="12">
        <f>'by country'!AB87-'by country'!M87</f>
        <v>-0.33000000000000007</v>
      </c>
      <c r="AC85" s="12">
        <f>'by country'!AC87-'by country'!N87</f>
        <v>4.9999999999999822E-2</v>
      </c>
      <c r="AD85" s="12">
        <f>'by country'!AD87-'by country'!O87</f>
        <v>2.0000000000000462E-2</v>
      </c>
      <c r="AE85" s="12">
        <f>'by country'!AE87-'by country'!P87</f>
        <v>-0.12999999999999989</v>
      </c>
      <c r="AF85" s="66">
        <f>'by country'!AF87-'by country'!AA87</f>
        <v>8.9999999999999858E-2</v>
      </c>
      <c r="AG85" s="12">
        <f>'by country'!AG87-'by country'!AB87</f>
        <v>8.9999999999999858E-2</v>
      </c>
      <c r="AH85" s="12">
        <f>'by country'!AH87-'by country'!AC87</f>
        <v>9.0000000000000746E-2</v>
      </c>
      <c r="AI85" s="12">
        <f>'by country'!AI87-'by country'!AD87</f>
        <v>2.9999999999999361E-2</v>
      </c>
      <c r="AJ85" s="12">
        <f>'by country'!AJ87-'by country'!AE87</f>
        <v>8.0000000000000071E-2</v>
      </c>
      <c r="AK85" s="66">
        <f>'by country'!AK87-'by country'!AF87</f>
        <v>6.0000000000000497E-2</v>
      </c>
      <c r="AL85" s="12">
        <f>'by country'!AL87-'by country'!AG87</f>
        <v>2.0000000000000462E-2</v>
      </c>
      <c r="AM85" s="12">
        <f>'by country'!AM87-'by country'!AH87</f>
        <v>0.15999999999999925</v>
      </c>
      <c r="AN85" s="12">
        <f>'by country'!AN87-'by country'!AI87</f>
        <v>0</v>
      </c>
      <c r="AO85" s="12">
        <f>'by country'!AO87-'by country'!AJ87</f>
        <v>2.0000000000000462E-2</v>
      </c>
      <c r="AP85" s="66">
        <f>'by country'!AP87-'by country'!AK87</f>
        <v>0</v>
      </c>
      <c r="AQ85" s="12">
        <f>'by country'!AQ87-'by country'!AL87</f>
        <v>0</v>
      </c>
      <c r="AR85" s="12">
        <f>'by country'!AR87-'by country'!AM87</f>
        <v>0</v>
      </c>
      <c r="AS85" s="12">
        <f>'by country'!AS87-'by country'!AN87</f>
        <v>0</v>
      </c>
      <c r="AT85" s="12">
        <f>'by country'!AT87-'by country'!AO87</f>
        <v>0</v>
      </c>
      <c r="AU85" s="66">
        <f>'by country'!AU87-'by country'!AP87</f>
        <v>-0.20000000000000018</v>
      </c>
      <c r="AV85" s="12">
        <f>'by country'!AV87-'by country'!AQ87</f>
        <v>-0.30000000000000071</v>
      </c>
      <c r="AW85" s="12">
        <f>'by country'!AW87-'by country'!AR87</f>
        <v>-0.29999999999999982</v>
      </c>
      <c r="AX85" s="12">
        <f>'by country'!AX87-'by country'!AS87</f>
        <v>-9.9999999999999645E-2</v>
      </c>
      <c r="AY85" s="12">
        <f>'by country'!AY87-'by country'!AT87</f>
        <v>-0.20000000000000018</v>
      </c>
      <c r="AZ85" s="66">
        <f>'by country'!AZ87-'by country'!AU87</f>
        <v>0.20000000000000018</v>
      </c>
      <c r="BA85" s="12">
        <f>'by country'!BA87-'by country'!AV87</f>
        <v>0.20000000000000018</v>
      </c>
      <c r="BB85" s="12">
        <f>'by country'!BB87-'by country'!AW87</f>
        <v>0.20000000000000018</v>
      </c>
      <c r="BC85" s="12">
        <f>'by country'!BC87-'by country'!AX87</f>
        <v>-9.9999999999999645E-2</v>
      </c>
      <c r="BD85" s="12">
        <f>'by country'!BD87-'by country'!AY87</f>
        <v>9.9999999999999645E-2</v>
      </c>
      <c r="BE85" s="66">
        <f>'by country'!BE87-'by country'!AZ87</f>
        <v>0.29999999999999982</v>
      </c>
      <c r="BF85" s="12">
        <f>'by country'!BF87-'by country'!BA87</f>
        <v>0.20000000000000018</v>
      </c>
      <c r="BG85" s="12">
        <f>'by country'!BG87-'by country'!BB87</f>
        <v>-0.20000000000000018</v>
      </c>
      <c r="BH85" s="12">
        <f>'by country'!BH87-'by country'!BC87</f>
        <v>0</v>
      </c>
      <c r="BI85" s="12">
        <f>'by country'!BI87-'by country'!BD87</f>
        <v>0.10000000000000053</v>
      </c>
      <c r="BJ85" s="66">
        <f>'by country'!BJ87-'by country'!BE87</f>
        <v>9.9999999999999645E-2</v>
      </c>
      <c r="BK85" s="12">
        <f>'by country'!BK87-'by country'!BF87</f>
        <v>9.9999999999999645E-2</v>
      </c>
      <c r="BL85" s="12">
        <f>'by country'!BL87-'by country'!BG87</f>
        <v>0</v>
      </c>
      <c r="BM85" s="12">
        <f>'by country'!BM87-'by country'!BH87</f>
        <v>0</v>
      </c>
      <c r="BN85" s="12">
        <f>'by country'!BN87-'by country'!BI87</f>
        <v>9.9999999999999645E-2</v>
      </c>
      <c r="BO85" s="66">
        <f>'by country'!BO87-'by country'!BJ87</f>
        <v>0.46999999999999975</v>
      </c>
      <c r="BP85" s="12">
        <f>'by country'!BP87-'by country'!BK87</f>
        <v>0.28000000000000025</v>
      </c>
      <c r="BQ85" s="12">
        <f>'by country'!BQ87-'by country'!BL87</f>
        <v>0.5</v>
      </c>
      <c r="BR85" s="12">
        <f>'by country'!BR87-'by country'!BM87</f>
        <v>0.3199999999999994</v>
      </c>
      <c r="BS85" s="12">
        <f>'by country'!BS87-'by country'!BN87</f>
        <v>0.34999999999999964</v>
      </c>
      <c r="BT85" s="66">
        <f>'by country'!BT87-'by country'!BO87</f>
        <v>-0.1899999999999995</v>
      </c>
      <c r="BU85" s="12">
        <f>'by country'!BU87-'by country'!BP87</f>
        <v>-9.9999999999997868E-3</v>
      </c>
      <c r="BV85" s="12">
        <f>'by country'!BV87-'by country'!BQ87</f>
        <v>0.12999999999999989</v>
      </c>
      <c r="BW85" s="12">
        <f>'by country'!BW87-'by country'!BR87</f>
        <v>0.10000000000000053</v>
      </c>
      <c r="BX85" s="12">
        <f>'by country'!BX87-'by country'!BS87</f>
        <v>1.0000000000000675E-2</v>
      </c>
      <c r="BY85" s="91">
        <f>'by country'!BT87-'by country'!L87</f>
        <v>0.5600000000000005</v>
      </c>
      <c r="BZ85" s="40">
        <f>'by country'!BU87-'by country'!M87</f>
        <v>0.25</v>
      </c>
      <c r="CA85" s="40">
        <f>'by country'!BV87-'by country'!N87</f>
        <v>0.62999999999999989</v>
      </c>
      <c r="CB85" s="40">
        <f>'by country'!BW87-'by country'!O87</f>
        <v>0.27000000000000046</v>
      </c>
      <c r="CC85" s="40">
        <f>'by country'!BX87-'by country'!P87</f>
        <v>0.4300000000000006</v>
      </c>
      <c r="CD85" s="148">
        <f t="shared" si="26"/>
        <v>0</v>
      </c>
      <c r="CE85" s="116">
        <f t="shared" si="27"/>
        <v>4</v>
      </c>
      <c r="CF85" s="115">
        <f t="shared" si="28"/>
        <v>5</v>
      </c>
      <c r="CG85" s="114">
        <f t="shared" si="29"/>
        <v>3</v>
      </c>
      <c r="CH85" s="22">
        <f t="shared" si="34"/>
        <v>9</v>
      </c>
      <c r="CI85" s="117">
        <f t="shared" si="30"/>
        <v>17</v>
      </c>
      <c r="CJ85" s="118">
        <f t="shared" si="31"/>
        <v>6</v>
      </c>
      <c r="CK85" s="119">
        <f t="shared" si="32"/>
        <v>6</v>
      </c>
      <c r="CL85" s="120">
        <f t="shared" si="33"/>
        <v>0</v>
      </c>
    </row>
    <row r="86" spans="1:90" x14ac:dyDescent="0.25">
      <c r="A86" s="11" t="s">
        <v>31</v>
      </c>
      <c r="B86" s="12">
        <v>5.72</v>
      </c>
      <c r="C86" s="12">
        <v>5.43</v>
      </c>
      <c r="D86" s="12">
        <v>5.94</v>
      </c>
      <c r="E86" s="12">
        <v>6.14</v>
      </c>
      <c r="F86" s="12">
        <v>5.87</v>
      </c>
      <c r="G86" s="66">
        <f>'by country'!G88-'by country'!B88</f>
        <v>-4.9999999999999822E-2</v>
      </c>
      <c r="H86" s="12">
        <f>'by country'!H88-'by country'!C88</f>
        <v>-0.12000000000000011</v>
      </c>
      <c r="I86" s="12">
        <f>'by country'!I88-'by country'!D88</f>
        <v>-0.10000000000000053</v>
      </c>
      <c r="J86" s="12">
        <f>'by country'!J88-'by country'!E88</f>
        <v>-9.9999999999999645E-2</v>
      </c>
      <c r="K86" s="12">
        <f>'by country'!K88-'by country'!F88</f>
        <v>-8.9999999999999858E-2</v>
      </c>
      <c r="L86" s="66">
        <f>'by country'!L88-'by country'!G88</f>
        <v>0.3100000000000005</v>
      </c>
      <c r="M86" s="12">
        <f>'by country'!M88-'by country'!H88</f>
        <v>0.40000000000000036</v>
      </c>
      <c r="N86" s="12">
        <f>'by country'!N88-'by country'!I88</f>
        <v>-0.17999999999999972</v>
      </c>
      <c r="O86" s="12">
        <f>'by country'!O88-'by country'!J88</f>
        <v>1.9999999999999574E-2</v>
      </c>
      <c r="P86" s="12">
        <f>'by country'!P88-'by country'!K88</f>
        <v>0.13999999999999968</v>
      </c>
      <c r="Q86" s="66">
        <f>'by country'!Q88-'by country'!L88</f>
        <v>-0.15000000000000036</v>
      </c>
      <c r="R86" s="12">
        <f>'by country'!R88-'by country'!M88</f>
        <v>-0.33000000000000007</v>
      </c>
      <c r="S86" s="12">
        <f>'by country'!S88-'by country'!N88</f>
        <v>0.12999999999999989</v>
      </c>
      <c r="T86" s="12">
        <f>'by country'!T88-'by country'!O88</f>
        <v>0.20000000000000018</v>
      </c>
      <c r="U86" s="12">
        <f>'by country'!U88-'by country'!P88</f>
        <v>-4.0000000000000036E-2</v>
      </c>
      <c r="V86" s="66">
        <f>'by country'!V88-'by country'!Q88</f>
        <v>0.12999999999999989</v>
      </c>
      <c r="W86" s="12">
        <f>'by country'!W88-'by country'!R88</f>
        <v>0.11000000000000032</v>
      </c>
      <c r="X86" s="12">
        <f>'by country'!X88-'by country'!S88</f>
        <v>8.0000000000000071E-2</v>
      </c>
      <c r="Y86" s="12">
        <f>'by country'!Y88-'by country'!T88</f>
        <v>8.9999999999999858E-2</v>
      </c>
      <c r="Z86" s="12">
        <f>'by country'!Z88-'by country'!U88</f>
        <v>0.12000000000000011</v>
      </c>
      <c r="AA86" s="66">
        <f>'by country'!AA88-'by country'!V88</f>
        <v>-1.9999999999999574E-2</v>
      </c>
      <c r="AB86" s="12">
        <f>'by country'!AB88-'by country'!W88</f>
        <v>-6.0000000000000497E-2</v>
      </c>
      <c r="AC86" s="12">
        <f>'by country'!AC88-'by country'!X88</f>
        <v>-2.0000000000000462E-2</v>
      </c>
      <c r="AD86" s="12">
        <f>'by country'!AD88-'by country'!Y88</f>
        <v>-4.0000000000000036E-2</v>
      </c>
      <c r="AE86" s="12">
        <f>'by country'!AE88-'by country'!Z88</f>
        <v>-4.9999999999999822E-2</v>
      </c>
      <c r="AF86" s="66">
        <f>'by country'!AF88-'by country'!AA88</f>
        <v>0.20999999999999996</v>
      </c>
      <c r="AG86" s="12">
        <f>'by country'!AG88-'by country'!AB88</f>
        <v>0.1800000000000006</v>
      </c>
      <c r="AH86" s="12">
        <f>'by country'!AH88-'by country'!AC88</f>
        <v>0.12000000000000011</v>
      </c>
      <c r="AI86" s="12">
        <f>'by country'!AI88-'by country'!AD88</f>
        <v>0.14000000000000057</v>
      </c>
      <c r="AJ86" s="12">
        <f>'by country'!AJ88-'by country'!AE88</f>
        <v>0.16000000000000014</v>
      </c>
      <c r="AK86" s="66">
        <f>'by country'!AK88-'by country'!AF88</f>
        <v>4.9999999999999822E-2</v>
      </c>
      <c r="AL86" s="12">
        <f>'by country'!AL88-'by country'!AG88</f>
        <v>8.9999999999999858E-2</v>
      </c>
      <c r="AM86" s="12">
        <f>'by country'!AM88-'by country'!AH88</f>
        <v>0.12999999999999989</v>
      </c>
      <c r="AN86" s="12">
        <f>'by country'!AN88-'by country'!AI88</f>
        <v>4.9999999999999822E-2</v>
      </c>
      <c r="AO86" s="12">
        <f>'by country'!AO88-'by country'!AJ88</f>
        <v>8.9999999999999858E-2</v>
      </c>
      <c r="AP86" s="66">
        <f>'by country'!AP88-'by country'!AK88</f>
        <v>0</v>
      </c>
      <c r="AQ86" s="12">
        <f>'by country'!AQ88-'by country'!AL88</f>
        <v>-0.20000000000000018</v>
      </c>
      <c r="AR86" s="12">
        <f>'by country'!AR88-'by country'!AM88</f>
        <v>-9.9999999999999645E-2</v>
      </c>
      <c r="AS86" s="12">
        <f>'by country'!AS88-'by country'!AN88</f>
        <v>-9.9999999999999645E-2</v>
      </c>
      <c r="AT86" s="12">
        <f>'by country'!AT88-'by country'!AO88</f>
        <v>-0.10000000000000053</v>
      </c>
      <c r="AU86" s="66">
        <f>'by country'!AU88-'by country'!AP88</f>
        <v>0</v>
      </c>
      <c r="AV86" s="12">
        <f>'by country'!AV88-'by country'!AQ88</f>
        <v>0.20000000000000018</v>
      </c>
      <c r="AW86" s="12">
        <f>'by country'!AW88-'by country'!AR88</f>
        <v>9.9999999999999645E-2</v>
      </c>
      <c r="AX86" s="12">
        <f>'by country'!AX88-'by country'!AS88</f>
        <v>9.9999999999999645E-2</v>
      </c>
      <c r="AY86" s="12">
        <f>'by country'!AY88-'by country'!AT88</f>
        <v>0.10000000000000053</v>
      </c>
      <c r="AZ86" s="66">
        <f>'by country'!AZ88-'by country'!AU88</f>
        <v>9.9999999999999645E-2</v>
      </c>
      <c r="BA86" s="12">
        <f>'by country'!BA88-'by country'!AV88</f>
        <v>9.9999999999999645E-2</v>
      </c>
      <c r="BB86" s="12">
        <f>'by country'!BB88-'by country'!AW88</f>
        <v>0</v>
      </c>
      <c r="BC86" s="12">
        <f>'by country'!BC88-'by country'!AX88</f>
        <v>0</v>
      </c>
      <c r="BD86" s="12">
        <f>'by country'!BD88-'by country'!AY88</f>
        <v>0</v>
      </c>
      <c r="BE86" s="66">
        <f>'by country'!BE88-'by country'!AZ88</f>
        <v>0</v>
      </c>
      <c r="BF86" s="12">
        <f>'by country'!BF88-'by country'!BA88</f>
        <v>0.10000000000000053</v>
      </c>
      <c r="BG86" s="12">
        <f>'by country'!BG88-'by country'!BB88</f>
        <v>0.10000000000000053</v>
      </c>
      <c r="BH86" s="12">
        <f>'by country'!BH88-'by country'!BC88</f>
        <v>9.9999999999999645E-2</v>
      </c>
      <c r="BI86" s="12">
        <f>'by country'!BI88-'by country'!BD88</f>
        <v>9.9999999999999645E-2</v>
      </c>
      <c r="BJ86" s="66">
        <f>'by country'!BJ88-'by country'!BE88</f>
        <v>0.10000000000000053</v>
      </c>
      <c r="BK86" s="12">
        <f>'by country'!BK88-'by country'!BF88</f>
        <v>9.9999999999999645E-2</v>
      </c>
      <c r="BL86" s="12">
        <f>'by country'!BL88-'by country'!BG88</f>
        <v>0</v>
      </c>
      <c r="BM86" s="12">
        <f>'by country'!BM88-'by country'!BH88</f>
        <v>0</v>
      </c>
      <c r="BN86" s="12">
        <f>'by country'!BN88-'by country'!BI88</f>
        <v>0.10000000000000053</v>
      </c>
      <c r="BO86" s="66">
        <f>'by country'!BO88-'by country'!BJ88</f>
        <v>0.34999999999999964</v>
      </c>
      <c r="BP86" s="12">
        <f>'by country'!BP88-'by country'!BK88</f>
        <v>0.28000000000000025</v>
      </c>
      <c r="BQ86" s="12">
        <f>'by country'!BQ88-'by country'!BL88</f>
        <v>9.9999999999997868E-3</v>
      </c>
      <c r="BR86" s="12">
        <f>'by country'!BR88-'by country'!BM88</f>
        <v>0.15000000000000036</v>
      </c>
      <c r="BS86" s="12">
        <f>'by country'!BS88-'by country'!BN88</f>
        <v>0.15999999999999925</v>
      </c>
      <c r="BT86" s="66">
        <f>'by country'!BT88-'by country'!BO88</f>
        <v>-0.30999999999999961</v>
      </c>
      <c r="BU86" s="12">
        <f>'by country'!BU88-'by country'!BP88</f>
        <v>-0.22000000000000064</v>
      </c>
      <c r="BV86" s="12">
        <f>'by country'!BV88-'by country'!BQ88</f>
        <v>0.70000000000000018</v>
      </c>
      <c r="BW86" s="12">
        <f>'by country'!BW88-'by country'!BR88</f>
        <v>8.0000000000000071E-2</v>
      </c>
      <c r="BX86" s="12">
        <f>'by country'!BX88-'by country'!BS88</f>
        <v>6.0000000000000497E-2</v>
      </c>
      <c r="BY86" s="91">
        <f>'by country'!BT88-'by country'!B88</f>
        <v>0.72000000000000064</v>
      </c>
      <c r="BZ86" s="40">
        <f>'by country'!BU88-'by country'!C88</f>
        <v>0.62999999999999989</v>
      </c>
      <c r="CA86" s="40">
        <f>'by country'!BV88-'by country'!D88</f>
        <v>0.96999999999999975</v>
      </c>
      <c r="CB86" s="40">
        <f>'by country'!BW88-'by country'!E88</f>
        <v>0.69000000000000039</v>
      </c>
      <c r="CC86" s="40">
        <f>'by country'!BX88-'by country'!F88</f>
        <v>0.75</v>
      </c>
      <c r="CD86" s="148">
        <f t="shared" si="26"/>
        <v>0</v>
      </c>
      <c r="CE86" s="116">
        <f t="shared" si="27"/>
        <v>2</v>
      </c>
      <c r="CF86" s="115">
        <f t="shared" si="28"/>
        <v>5</v>
      </c>
      <c r="CG86" s="114">
        <f t="shared" si="29"/>
        <v>13</v>
      </c>
      <c r="CH86" s="22">
        <f t="shared" si="34"/>
        <v>8</v>
      </c>
      <c r="CI86" s="117">
        <f t="shared" si="30"/>
        <v>23</v>
      </c>
      <c r="CJ86" s="118">
        <f t="shared" si="31"/>
        <v>14</v>
      </c>
      <c r="CK86" s="119">
        <f t="shared" si="32"/>
        <v>4</v>
      </c>
      <c r="CL86" s="120">
        <f t="shared" si="33"/>
        <v>6</v>
      </c>
    </row>
    <row r="87" spans="1:90" x14ac:dyDescent="0.25">
      <c r="A87" s="11" t="s">
        <v>70</v>
      </c>
      <c r="B87" s="12"/>
      <c r="C87" s="12"/>
      <c r="D87" s="12"/>
      <c r="E87" s="12"/>
      <c r="F87" s="12"/>
      <c r="G87" s="66"/>
      <c r="H87" s="12"/>
      <c r="I87" s="12"/>
      <c r="J87" s="12"/>
      <c r="K87" s="12"/>
      <c r="L87" s="66"/>
      <c r="M87" s="12"/>
      <c r="N87" s="12"/>
      <c r="O87" s="12"/>
      <c r="P87" s="12"/>
      <c r="Q87" s="66"/>
      <c r="R87" s="12"/>
      <c r="S87" s="12"/>
      <c r="T87" s="12"/>
      <c r="U87" s="12"/>
      <c r="V87" s="66"/>
      <c r="W87" s="12"/>
      <c r="X87" s="12"/>
      <c r="Y87" s="12"/>
      <c r="Z87" s="12"/>
      <c r="AA87" s="65"/>
      <c r="AB87" s="9"/>
      <c r="AC87" s="9"/>
      <c r="AD87" s="9"/>
      <c r="AE87" s="9"/>
      <c r="AF87" s="66"/>
      <c r="AG87" s="12"/>
      <c r="AH87" s="12"/>
      <c r="AI87" s="12"/>
      <c r="AJ87" s="12"/>
      <c r="AK87" s="66">
        <f>'by country'!AK89-'by country'!AF89</f>
        <v>0.12000000000000011</v>
      </c>
      <c r="AL87" s="12">
        <f>'by country'!AL89-'by country'!AG89</f>
        <v>0.13000000000000078</v>
      </c>
      <c r="AM87" s="12">
        <f>'by country'!AM89-'by country'!AH89</f>
        <v>9.9999999999999645E-2</v>
      </c>
      <c r="AN87" s="12">
        <f>'by country'!AN89-'by country'!AI89</f>
        <v>0.12000000000000011</v>
      </c>
      <c r="AO87" s="12">
        <f>'by country'!AO89-'by country'!AJ89</f>
        <v>0.1800000000000006</v>
      </c>
      <c r="AP87" s="65"/>
      <c r="AQ87" s="9"/>
      <c r="AR87" s="9"/>
      <c r="AS87" s="9"/>
      <c r="AT87" s="9"/>
      <c r="AU87" s="65"/>
      <c r="AV87" s="9"/>
      <c r="AW87" s="9"/>
      <c r="AX87" s="9"/>
      <c r="AY87" s="9"/>
      <c r="AZ87" s="65"/>
      <c r="BA87" s="9"/>
      <c r="BB87" s="9"/>
      <c r="BC87" s="9"/>
      <c r="BD87" s="9"/>
      <c r="BE87" s="65"/>
      <c r="BF87" s="9"/>
      <c r="BG87" s="9"/>
      <c r="BH87" s="9"/>
      <c r="BI87" s="9"/>
      <c r="BJ87" s="65"/>
      <c r="BK87" s="9"/>
      <c r="BL87" s="9"/>
      <c r="BM87" s="9"/>
      <c r="BN87" s="9"/>
      <c r="BO87" s="65"/>
      <c r="BP87" s="9"/>
      <c r="BQ87" s="9"/>
      <c r="BR87" s="9"/>
      <c r="BS87" s="9"/>
      <c r="BT87" s="65"/>
      <c r="BU87" s="9"/>
      <c r="BV87" s="9"/>
      <c r="BW87" s="9"/>
      <c r="BX87" s="9"/>
      <c r="BY87" s="91">
        <f>'by country'!AK89-'by country'!AF89</f>
        <v>0.12000000000000011</v>
      </c>
      <c r="BZ87" s="40">
        <f>'by country'!AL89-'by country'!AG89</f>
        <v>0.13000000000000078</v>
      </c>
      <c r="CA87" s="40">
        <f>'by country'!AM89-'by country'!AH89</f>
        <v>9.9999999999999645E-2</v>
      </c>
      <c r="CB87" s="40">
        <f>'by country'!AN89-'by country'!AI89</f>
        <v>0.12000000000000011</v>
      </c>
      <c r="CC87" s="40">
        <f>'by country'!AO89-'by country'!AJ89</f>
        <v>0.1800000000000006</v>
      </c>
      <c r="CD87" s="148">
        <f t="shared" si="26"/>
        <v>0</v>
      </c>
      <c r="CE87" s="116">
        <f t="shared" si="27"/>
        <v>0</v>
      </c>
      <c r="CF87" s="115">
        <f t="shared" si="28"/>
        <v>0</v>
      </c>
      <c r="CG87" s="114">
        <f t="shared" si="29"/>
        <v>0</v>
      </c>
      <c r="CH87" s="22">
        <f t="shared" si="34"/>
        <v>0</v>
      </c>
      <c r="CI87" s="117">
        <f t="shared" si="30"/>
        <v>1</v>
      </c>
      <c r="CJ87" s="118">
        <f t="shared" si="31"/>
        <v>4</v>
      </c>
      <c r="CK87" s="119">
        <f t="shared" si="32"/>
        <v>0</v>
      </c>
      <c r="CL87" s="120">
        <f t="shared" si="33"/>
        <v>0</v>
      </c>
    </row>
    <row r="88" spans="1:90" x14ac:dyDescent="0.25">
      <c r="A88" s="11" t="s">
        <v>32</v>
      </c>
      <c r="B88" s="12">
        <v>6.01</v>
      </c>
      <c r="C88" s="12">
        <v>5.78</v>
      </c>
      <c r="D88" s="12">
        <v>6.14</v>
      </c>
      <c r="E88" s="12">
        <v>6.31</v>
      </c>
      <c r="F88" s="12">
        <v>6.13</v>
      </c>
      <c r="G88" s="66">
        <f>'by country'!G90-'by country'!B90</f>
        <v>0.11000000000000032</v>
      </c>
      <c r="H88" s="12">
        <f>'by country'!H90-'by country'!C90</f>
        <v>-1.0000000000000675E-2</v>
      </c>
      <c r="I88" s="12">
        <f>'by country'!I90-'by country'!D90</f>
        <v>0.12999999999999989</v>
      </c>
      <c r="J88" s="12">
        <f>'by country'!J90-'by country'!E90</f>
        <v>0.12000000000000011</v>
      </c>
      <c r="K88" s="12">
        <f>'by country'!K90-'by country'!F90</f>
        <v>8.0000000000000071E-2</v>
      </c>
      <c r="L88" s="66">
        <f>'by country'!L90-'by country'!G90</f>
        <v>0.57000000000000028</v>
      </c>
      <c r="M88" s="12">
        <f>'by country'!M90-'by country'!H90</f>
        <v>0.47000000000000064</v>
      </c>
      <c r="N88" s="12">
        <f>'by country'!N90-'by country'!I90</f>
        <v>-3.9999999999999147E-2</v>
      </c>
      <c r="O88" s="12">
        <f>'by country'!O90-'by country'!J90</f>
        <v>0.35000000000000053</v>
      </c>
      <c r="P88" s="12">
        <f>'by country'!P90-'by country'!K90</f>
        <v>0.33999999999999986</v>
      </c>
      <c r="Q88" s="66">
        <f>'by country'!Q90-'by country'!L90</f>
        <v>-0.42000000000000082</v>
      </c>
      <c r="R88" s="12">
        <f>'by country'!R90-'by country'!M90</f>
        <v>-0.54999999999999982</v>
      </c>
      <c r="S88" s="12">
        <f>'by country'!S90-'by country'!N90</f>
        <v>-0.15000000000000036</v>
      </c>
      <c r="T88" s="12">
        <f>'by country'!T90-'by country'!O90</f>
        <v>-0.35000000000000053</v>
      </c>
      <c r="U88" s="12">
        <f>'by country'!U90-'by country'!P90</f>
        <v>-0.37000000000000011</v>
      </c>
      <c r="V88" s="66">
        <f>'by country'!V90-'by country'!Q90</f>
        <v>-0.27999999999999936</v>
      </c>
      <c r="W88" s="12">
        <f>'by country'!W90-'by country'!R90</f>
        <v>-0.1800000000000006</v>
      </c>
      <c r="X88" s="12">
        <f>'by country'!X90-'by country'!S90</f>
        <v>-0.16999999999999993</v>
      </c>
      <c r="Y88" s="12">
        <f>'by country'!Y90-'by country'!T90</f>
        <v>-0.1899999999999995</v>
      </c>
      <c r="Z88" s="12">
        <f>'by country'!Z90-'by country'!U90</f>
        <v>-0.12999999999999989</v>
      </c>
      <c r="AA88" s="66">
        <f>'by country'!AA90-'by country'!V90</f>
        <v>-0.24000000000000021</v>
      </c>
      <c r="AB88" s="12">
        <f>'by country'!AB90-'by country'!W90</f>
        <v>-0.3199999999999994</v>
      </c>
      <c r="AC88" s="12">
        <f>'by country'!AC90-'by country'!X90</f>
        <v>-0.25</v>
      </c>
      <c r="AD88" s="12">
        <f>'by country'!AD90-'by country'!Y90</f>
        <v>-0.33000000000000007</v>
      </c>
      <c r="AE88" s="12">
        <f>'by country'!AE90-'by country'!Z90</f>
        <v>-0.35999999999999943</v>
      </c>
      <c r="AF88" s="66">
        <f>'by country'!AF90-'by country'!AA90</f>
        <v>0.37000000000000011</v>
      </c>
      <c r="AG88" s="12">
        <f>'by country'!AG90-'by country'!AB90</f>
        <v>0.38999999999999968</v>
      </c>
      <c r="AH88" s="12">
        <f>'by country'!AH90-'by country'!AC90</f>
        <v>0.25999999999999979</v>
      </c>
      <c r="AI88" s="12">
        <f>'by country'!AI90-'by country'!AD90</f>
        <v>0.35999999999999943</v>
      </c>
      <c r="AJ88" s="12">
        <f>'by country'!AJ90-'by country'!AE90</f>
        <v>0.33999999999999986</v>
      </c>
      <c r="AK88" s="66">
        <f>'by country'!AK90-'by country'!AF90</f>
        <v>0.17999999999999972</v>
      </c>
      <c r="AL88" s="12">
        <f>'by country'!AL90-'by country'!AG90</f>
        <v>0.12000000000000011</v>
      </c>
      <c r="AM88" s="12">
        <f>'by country'!AM90-'by country'!AH90</f>
        <v>8.0000000000000071E-2</v>
      </c>
      <c r="AN88" s="12">
        <f>'by country'!AN90-'by country'!AI90</f>
        <v>0.13000000000000078</v>
      </c>
      <c r="AO88" s="12">
        <f>'by country'!AO90-'by country'!AJ90</f>
        <v>6.9999999999999396E-2</v>
      </c>
      <c r="AP88" s="66">
        <f>'by country'!AP90-'by country'!AK90</f>
        <v>-9.9999999999999645E-2</v>
      </c>
      <c r="AQ88" s="12">
        <f>'by country'!AQ90-'by country'!AL90</f>
        <v>0</v>
      </c>
      <c r="AR88" s="12">
        <f>'by country'!AR90-'by country'!AM90</f>
        <v>-9.9999999999999645E-2</v>
      </c>
      <c r="AS88" s="12">
        <f>'by country'!AS90-'by country'!AN90</f>
        <v>-0.10000000000000053</v>
      </c>
      <c r="AT88" s="12">
        <f>'by country'!AT90-'by country'!AO90</f>
        <v>0</v>
      </c>
      <c r="AU88" s="66">
        <f>'by country'!AU90-'by country'!AP90</f>
        <v>0</v>
      </c>
      <c r="AV88" s="12">
        <f>'by country'!AV90-'by country'!AQ90</f>
        <v>0</v>
      </c>
      <c r="AW88" s="12">
        <f>'by country'!AW90-'by country'!AR90</f>
        <v>9.9999999999999645E-2</v>
      </c>
      <c r="AX88" s="12">
        <f>'by country'!AX90-'by country'!AS90</f>
        <v>0</v>
      </c>
      <c r="AY88" s="12">
        <f>'by country'!AY90-'by country'!AT90</f>
        <v>0</v>
      </c>
      <c r="AZ88" s="66">
        <f>'by country'!AZ90-'by country'!AU90</f>
        <v>0</v>
      </c>
      <c r="BA88" s="12">
        <f>'by country'!BA90-'by country'!AV90</f>
        <v>0</v>
      </c>
      <c r="BB88" s="12">
        <f>'by country'!BB90-'by country'!AW90</f>
        <v>-9.9999999999999645E-2</v>
      </c>
      <c r="BC88" s="12">
        <f>'by country'!BC90-'by country'!AX90</f>
        <v>0</v>
      </c>
      <c r="BD88" s="12">
        <f>'by country'!BD90-'by country'!AY90</f>
        <v>0</v>
      </c>
      <c r="BE88" s="66">
        <f>'by country'!BE90-'by country'!AZ90</f>
        <v>0.20000000000000018</v>
      </c>
      <c r="BF88" s="12">
        <f>'by country'!BF90-'by country'!BA90</f>
        <v>0.29999999999999982</v>
      </c>
      <c r="BG88" s="12">
        <f>'by country'!BG90-'by country'!BB90</f>
        <v>9.9999999999999645E-2</v>
      </c>
      <c r="BH88" s="12">
        <f>'by country'!BH90-'by country'!BC90</f>
        <v>0.10000000000000053</v>
      </c>
      <c r="BI88" s="12">
        <f>'by country'!BI90-'by country'!BD90</f>
        <v>0.10000000000000053</v>
      </c>
      <c r="BJ88" s="66">
        <f>'by country'!BJ90-'by country'!BE90</f>
        <v>0</v>
      </c>
      <c r="BK88" s="12">
        <f>'by country'!BK90-'by country'!BF90</f>
        <v>-9.9999999999999645E-2</v>
      </c>
      <c r="BL88" s="12">
        <f>'by country'!BL90-'by country'!BG90</f>
        <v>0</v>
      </c>
      <c r="BM88" s="12">
        <f>'by country'!BM90-'by country'!BH90</f>
        <v>0</v>
      </c>
      <c r="BN88" s="12">
        <f>'by country'!BN90-'by country'!BI90</f>
        <v>0</v>
      </c>
      <c r="BO88" s="66">
        <f>'by country'!BO90-'by country'!BJ90</f>
        <v>5.9999999999999609E-2</v>
      </c>
      <c r="BP88" s="12">
        <f>'by country'!BP90-'by country'!BK90</f>
        <v>8.9999999999999858E-2</v>
      </c>
      <c r="BQ88" s="12">
        <f>'by country'!BQ90-'by country'!BL90</f>
        <v>-1.9999999999999574E-2</v>
      </c>
      <c r="BR88" s="12">
        <f>'by country'!BR90-'by country'!BM90</f>
        <v>5.9999999999999609E-2</v>
      </c>
      <c r="BS88" s="12">
        <f>'by country'!BS90-'by country'!BN90</f>
        <v>8.9999999999999858E-2</v>
      </c>
      <c r="BT88" s="66">
        <f>'by country'!BT90-'by country'!BO90</f>
        <v>-0.58999999999999986</v>
      </c>
      <c r="BU88" s="12">
        <f>'by country'!BU90-'by country'!BP90</f>
        <v>-0.12999999999999989</v>
      </c>
      <c r="BV88" s="12">
        <f>'by country'!BV90-'by country'!BQ90</f>
        <v>0.5</v>
      </c>
      <c r="BW88" s="12">
        <f>'by country'!BW90-'by country'!BR90</f>
        <v>-3.0000000000000249E-2</v>
      </c>
      <c r="BX88" s="12">
        <f>'by country'!BX90-'by country'!BS90</f>
        <v>-7.0000000000000284E-2</v>
      </c>
      <c r="BY88" s="91">
        <f>'by country'!BT90-'by country'!B90</f>
        <v>-0.13999999999999968</v>
      </c>
      <c r="BZ88" s="40">
        <f>'by country'!BU90-'by country'!C90</f>
        <v>8.0000000000000071E-2</v>
      </c>
      <c r="CA88" s="40">
        <f>'by country'!BV90-'by country'!D90</f>
        <v>0.34000000000000075</v>
      </c>
      <c r="CB88" s="40">
        <f>'by country'!BW90-'by country'!E90</f>
        <v>0.12000000000000011</v>
      </c>
      <c r="CC88" s="40">
        <f>'by country'!BX90-'by country'!F90</f>
        <v>8.9999999999999858E-2</v>
      </c>
      <c r="CD88" s="148">
        <f t="shared" si="26"/>
        <v>2</v>
      </c>
      <c r="CE88" s="116">
        <f t="shared" si="27"/>
        <v>7</v>
      </c>
      <c r="CF88" s="115">
        <f t="shared" si="28"/>
        <v>7</v>
      </c>
      <c r="CG88" s="114">
        <f t="shared" si="29"/>
        <v>10</v>
      </c>
      <c r="CH88" s="22">
        <f t="shared" si="34"/>
        <v>14</v>
      </c>
      <c r="CI88" s="117">
        <f t="shared" si="30"/>
        <v>12</v>
      </c>
      <c r="CJ88" s="118">
        <f t="shared" si="31"/>
        <v>6</v>
      </c>
      <c r="CK88" s="119">
        <f t="shared" si="32"/>
        <v>10</v>
      </c>
      <c r="CL88" s="120">
        <f t="shared" si="33"/>
        <v>6</v>
      </c>
    </row>
    <row r="89" spans="1:90" x14ac:dyDescent="0.25">
      <c r="A89" s="11" t="s">
        <v>63</v>
      </c>
      <c r="B89" s="12"/>
      <c r="C89" s="12"/>
      <c r="D89" s="12"/>
      <c r="E89" s="12"/>
      <c r="F89" s="12"/>
      <c r="G89" s="66"/>
      <c r="H89" s="12"/>
      <c r="I89" s="12"/>
      <c r="J89" s="12"/>
      <c r="K89" s="12"/>
      <c r="L89" s="66"/>
      <c r="M89" s="12"/>
      <c r="N89" s="12"/>
      <c r="O89" s="12"/>
      <c r="P89" s="12"/>
      <c r="Q89" s="66"/>
      <c r="R89" s="12"/>
      <c r="S89" s="12"/>
      <c r="T89" s="12"/>
      <c r="U89" s="12"/>
      <c r="V89" s="66"/>
      <c r="W89" s="12"/>
      <c r="X89" s="12"/>
      <c r="Y89" s="12"/>
      <c r="Z89" s="12"/>
      <c r="AA89" s="66"/>
      <c r="AB89" s="12"/>
      <c r="AC89" s="12"/>
      <c r="AD89" s="12"/>
      <c r="AE89" s="12"/>
      <c r="AF89" s="66"/>
      <c r="AG89" s="12"/>
      <c r="AH89" s="12"/>
      <c r="AI89" s="12"/>
      <c r="AJ89" s="12"/>
      <c r="AK89" s="66"/>
      <c r="AL89" s="12"/>
      <c r="AM89" s="12"/>
      <c r="AN89" s="12"/>
      <c r="AO89" s="12"/>
      <c r="AP89" s="65"/>
      <c r="AQ89" s="9"/>
      <c r="AR89" s="9"/>
      <c r="AS89" s="9"/>
      <c r="AT89" s="9"/>
      <c r="AU89" s="65"/>
      <c r="AV89" s="9"/>
      <c r="AW89" s="9"/>
      <c r="AX89" s="9"/>
      <c r="AY89" s="9"/>
      <c r="AZ89" s="66">
        <f>'by country'!AZ91-'by country'!AA91</f>
        <v>0.12000000000000011</v>
      </c>
      <c r="BA89" s="12">
        <f>'by country'!BA91-'by country'!AB91</f>
        <v>5.9999999999999609E-2</v>
      </c>
      <c r="BB89" s="12">
        <f>'by country'!BB91-'by country'!AC91</f>
        <v>-4.0000000000000036E-2</v>
      </c>
      <c r="BC89" s="12">
        <f>'by country'!BC91-'by country'!AD91</f>
        <v>-0.15000000000000036</v>
      </c>
      <c r="BD89" s="12">
        <f>'by country'!BD91-'by country'!AE91</f>
        <v>9.9999999999997868E-3</v>
      </c>
      <c r="BE89" s="66">
        <f>'by country'!BE91-'by country'!AZ91</f>
        <v>0.29999999999999982</v>
      </c>
      <c r="BF89" s="12">
        <f>'by country'!BF91-'by country'!BA91</f>
        <v>0.30000000000000071</v>
      </c>
      <c r="BG89" s="12">
        <f>'by country'!BG91-'by country'!BB91</f>
        <v>9.9999999999999645E-2</v>
      </c>
      <c r="BH89" s="12">
        <f>'by country'!BH91-'by country'!BC91</f>
        <v>0.20000000000000018</v>
      </c>
      <c r="BI89" s="12">
        <f>'by country'!BI91-'by country'!BD91</f>
        <v>0.20000000000000018</v>
      </c>
      <c r="BJ89" s="66">
        <f>'by country'!BJ91-'by country'!BE91</f>
        <v>9.9999999999999645E-2</v>
      </c>
      <c r="BK89" s="12">
        <f>'by country'!BK91-'by country'!BF91</f>
        <v>0.19999999999999929</v>
      </c>
      <c r="BL89" s="12">
        <f>'by country'!BL91-'by country'!BG91</f>
        <v>9.9999999999999645E-2</v>
      </c>
      <c r="BM89" s="12">
        <f>'by country'!BM91-'by country'!BH91</f>
        <v>9.9999999999999645E-2</v>
      </c>
      <c r="BN89" s="12">
        <f>'by country'!BN91-'by country'!BI91</f>
        <v>9.9999999999999645E-2</v>
      </c>
      <c r="BO89" s="66">
        <f>'by country'!BO91-'by country'!BJ91</f>
        <v>3.0000000000000249E-2</v>
      </c>
      <c r="BP89" s="12">
        <f>'by country'!BP91-'by country'!BK91</f>
        <v>4.0000000000000036E-2</v>
      </c>
      <c r="BQ89" s="12">
        <f>'by country'!BQ91-'by country'!BL91</f>
        <v>3.0000000000000249E-2</v>
      </c>
      <c r="BR89" s="12">
        <f>'by country'!BR91-'by country'!BM91</f>
        <v>2.0000000000000462E-2</v>
      </c>
      <c r="BS89" s="12">
        <f>'by country'!BS91-'by country'!BN91</f>
        <v>7.0000000000000284E-2</v>
      </c>
      <c r="BT89" s="65"/>
      <c r="BU89" s="9"/>
      <c r="BV89" s="9"/>
      <c r="BW89" s="9"/>
      <c r="BX89" s="9"/>
      <c r="BY89" s="91">
        <f>'by country'!BO91-'by country'!AA91</f>
        <v>0.54999999999999982</v>
      </c>
      <c r="BZ89" s="40">
        <f>'by country'!BP91-'by country'!AB91</f>
        <v>0.59999999999999964</v>
      </c>
      <c r="CA89" s="40">
        <f>'by country'!BQ91-'by country'!AC91</f>
        <v>0.1899999999999995</v>
      </c>
      <c r="CB89" s="40">
        <f>'by country'!BR91-'by country'!AD91</f>
        <v>0.16999999999999993</v>
      </c>
      <c r="CC89" s="40">
        <f>'by country'!BS91-'by country'!AE91</f>
        <v>0.37999999999999989</v>
      </c>
      <c r="CD89" s="148">
        <f t="shared" si="26"/>
        <v>0</v>
      </c>
      <c r="CE89" s="116">
        <f t="shared" si="27"/>
        <v>0</v>
      </c>
      <c r="CF89" s="115">
        <f t="shared" si="28"/>
        <v>1</v>
      </c>
      <c r="CG89" s="114">
        <f t="shared" si="29"/>
        <v>1</v>
      </c>
      <c r="CH89" s="22">
        <f t="shared" si="34"/>
        <v>0</v>
      </c>
      <c r="CI89" s="117">
        <f t="shared" si="30"/>
        <v>12</v>
      </c>
      <c r="CJ89" s="118">
        <f t="shared" si="31"/>
        <v>4</v>
      </c>
      <c r="CK89" s="119">
        <f t="shared" si="32"/>
        <v>2</v>
      </c>
      <c r="CL89" s="120">
        <f t="shared" si="33"/>
        <v>0</v>
      </c>
    </row>
    <row r="90" spans="1:90" x14ac:dyDescent="0.25">
      <c r="A90" s="11" t="s">
        <v>64</v>
      </c>
      <c r="B90" s="12">
        <v>5.69</v>
      </c>
      <c r="C90" s="12">
        <v>5.99</v>
      </c>
      <c r="D90" s="12">
        <v>5.93</v>
      </c>
      <c r="E90" s="12">
        <v>6.16</v>
      </c>
      <c r="F90" s="12">
        <v>6.01</v>
      </c>
      <c r="G90" s="66">
        <f>'by country'!G92-'by country'!B92</f>
        <v>-0.10000000000000053</v>
      </c>
      <c r="H90" s="12">
        <f>'by country'!H92-'by country'!C92</f>
        <v>-0.23000000000000043</v>
      </c>
      <c r="I90" s="12">
        <f>'by country'!I92-'by country'!D92</f>
        <v>-6.9999999999999396E-2</v>
      </c>
      <c r="J90" s="12">
        <f>'by country'!J92-'by country'!E92</f>
        <v>9.9999999999997868E-3</v>
      </c>
      <c r="K90" s="12">
        <f>'by country'!K92-'by country'!F92</f>
        <v>-8.0000000000000071E-2</v>
      </c>
      <c r="L90" s="66"/>
      <c r="M90" s="12"/>
      <c r="N90" s="12"/>
      <c r="O90" s="12"/>
      <c r="P90" s="12"/>
      <c r="Q90" s="66"/>
      <c r="R90" s="12"/>
      <c r="S90" s="12"/>
      <c r="T90" s="12"/>
      <c r="U90" s="12"/>
      <c r="V90" s="66"/>
      <c r="W90" s="12"/>
      <c r="X90" s="12"/>
      <c r="Y90" s="12"/>
      <c r="Z90" s="12"/>
      <c r="AA90" s="66"/>
      <c r="AB90" s="12"/>
      <c r="AC90" s="12"/>
      <c r="AD90" s="12"/>
      <c r="AE90" s="12"/>
      <c r="AF90" s="66"/>
      <c r="AG90" s="12"/>
      <c r="AH90" s="12"/>
      <c r="AI90" s="12"/>
      <c r="AJ90" s="12"/>
      <c r="AK90" s="66">
        <f>'by country'!AK92-'by country'!G92</f>
        <v>0.8100000000000005</v>
      </c>
      <c r="AL90" s="12">
        <f>'by country'!AL92-'by country'!H92</f>
        <v>0.54</v>
      </c>
      <c r="AM90" s="12">
        <f>'by country'!AM92-'by country'!I92</f>
        <v>0.13999999999999968</v>
      </c>
      <c r="AN90" s="12">
        <f>'by country'!AN92-'by country'!J92</f>
        <v>0.12999999999999989</v>
      </c>
      <c r="AO90" s="12">
        <f>'by country'!AO92-'by country'!K92</f>
        <v>0.37000000000000011</v>
      </c>
      <c r="AP90" s="66">
        <f>'by country'!AP92-'by country'!AK92</f>
        <v>9.9999999999999645E-2</v>
      </c>
      <c r="AQ90" s="12">
        <f>'by country'!AQ92-'by country'!AL92</f>
        <v>0</v>
      </c>
      <c r="AR90" s="12">
        <f>'by country'!AR92-'by country'!AM92</f>
        <v>-9.9999999999999645E-2</v>
      </c>
      <c r="AS90" s="12">
        <f>'by country'!AS92-'by country'!AN92</f>
        <v>-9.9999999999999645E-2</v>
      </c>
      <c r="AT90" s="12">
        <f>'by country'!AT92-'by country'!AO92</f>
        <v>0</v>
      </c>
      <c r="AU90" s="66">
        <f>'by country'!AU92-'by country'!AP92</f>
        <v>0</v>
      </c>
      <c r="AV90" s="12">
        <f>'by country'!AV92-'by country'!AQ92</f>
        <v>0.10000000000000053</v>
      </c>
      <c r="AW90" s="12">
        <f>'by country'!AW92-'by country'!AR92</f>
        <v>9.9999999999999645E-2</v>
      </c>
      <c r="AX90" s="12">
        <f>'by country'!AX92-'by country'!AS92</f>
        <v>0.20000000000000018</v>
      </c>
      <c r="AY90" s="12">
        <f>'by country'!AY92-'by country'!AT92</f>
        <v>0.10000000000000053</v>
      </c>
      <c r="AZ90" s="65"/>
      <c r="BA90" s="9"/>
      <c r="BB90" s="9"/>
      <c r="BC90" s="9"/>
      <c r="BD90" s="9"/>
      <c r="BE90" s="65"/>
      <c r="BF90" s="9"/>
      <c r="BG90" s="9"/>
      <c r="BH90" s="9"/>
      <c r="BI90" s="9"/>
      <c r="BJ90" s="65"/>
      <c r="BK90" s="9"/>
      <c r="BL90" s="9"/>
      <c r="BM90" s="9"/>
      <c r="BN90" s="9"/>
      <c r="BO90" s="65"/>
      <c r="BP90" s="9"/>
      <c r="BQ90" s="9"/>
      <c r="BR90" s="9"/>
      <c r="BS90" s="9"/>
      <c r="BT90" s="65"/>
      <c r="BU90" s="9"/>
      <c r="BV90" s="9"/>
      <c r="BW90" s="9"/>
      <c r="BX90" s="9"/>
      <c r="BY90" s="91">
        <f>'by country'!AU92-'by country'!B92</f>
        <v>0.80999999999999961</v>
      </c>
      <c r="BZ90" s="40">
        <f>'by country'!AV92-'by country'!C92</f>
        <v>0.41000000000000014</v>
      </c>
      <c r="CA90" s="40">
        <f>'by country'!AW92-'by country'!D92</f>
        <v>7.0000000000000284E-2</v>
      </c>
      <c r="CB90" s="40">
        <f>'by country'!AX92-'by country'!E92</f>
        <v>0.24000000000000021</v>
      </c>
      <c r="CC90" s="40">
        <f>'by country'!AY92-'by country'!F92</f>
        <v>0.39000000000000057</v>
      </c>
      <c r="CD90" s="148">
        <f t="shared" si="26"/>
        <v>0</v>
      </c>
      <c r="CE90" s="116">
        <f t="shared" si="27"/>
        <v>0</v>
      </c>
      <c r="CF90" s="115">
        <f t="shared" si="28"/>
        <v>1</v>
      </c>
      <c r="CG90" s="114">
        <f t="shared" si="29"/>
        <v>5</v>
      </c>
      <c r="CH90" s="22">
        <f t="shared" si="34"/>
        <v>3</v>
      </c>
      <c r="CI90" s="117">
        <f t="shared" si="30"/>
        <v>5</v>
      </c>
      <c r="CJ90" s="118">
        <f t="shared" si="31"/>
        <v>3</v>
      </c>
      <c r="CK90" s="119">
        <f t="shared" si="32"/>
        <v>1</v>
      </c>
      <c r="CL90" s="120">
        <f t="shared" si="33"/>
        <v>7</v>
      </c>
    </row>
    <row r="91" spans="1:90" x14ac:dyDescent="0.25">
      <c r="A91" s="11" t="s">
        <v>34</v>
      </c>
      <c r="B91" s="12">
        <v>5.41</v>
      </c>
      <c r="C91" s="12">
        <v>5.72</v>
      </c>
      <c r="D91" s="12">
        <v>5.65</v>
      </c>
      <c r="E91" s="12">
        <v>5.91</v>
      </c>
      <c r="F91" s="12">
        <v>5.74</v>
      </c>
      <c r="G91" s="66">
        <f>'by country'!G93-'by country'!B93</f>
        <v>0.14999999999999947</v>
      </c>
      <c r="H91" s="12">
        <f>'by country'!H93-'by country'!C93</f>
        <v>7.0000000000000284E-2</v>
      </c>
      <c r="I91" s="12">
        <f>'by country'!I93-'by country'!D93</f>
        <v>6.9999999999999396E-2</v>
      </c>
      <c r="J91" s="12">
        <f>'by country'!J93-'by country'!E93</f>
        <v>3.0000000000000249E-2</v>
      </c>
      <c r="K91" s="12">
        <f>'by country'!K93-'by country'!F93</f>
        <v>8.9999999999999858E-2</v>
      </c>
      <c r="L91" s="66">
        <f>'by country'!L93-'by country'!G93</f>
        <v>0.90000000000000036</v>
      </c>
      <c r="M91" s="12">
        <f>'by country'!M93-'by country'!H93</f>
        <v>0.62000000000000011</v>
      </c>
      <c r="N91" s="12">
        <f>'by country'!N93-'by country'!I93</f>
        <v>0.14000000000000057</v>
      </c>
      <c r="O91" s="12">
        <f>'by country'!O93-'by country'!J93</f>
        <v>0.77999999999999936</v>
      </c>
      <c r="P91" s="12">
        <f>'by country'!P93-'by country'!K93</f>
        <v>0.59999999999999964</v>
      </c>
      <c r="Q91" s="66">
        <f>'by country'!Q93-'by country'!L93</f>
        <v>-0.66000000000000014</v>
      </c>
      <c r="R91" s="12">
        <f>'by country'!R93-'by country'!M93</f>
        <v>-0.48000000000000043</v>
      </c>
      <c r="S91" s="12">
        <f>'by country'!S93-'by country'!N93</f>
        <v>-0.10000000000000053</v>
      </c>
      <c r="T91" s="12">
        <f>'by country'!T93-'by country'!O93</f>
        <v>-0.58999999999999986</v>
      </c>
      <c r="U91" s="12">
        <f>'by country'!U93-'by country'!P93</f>
        <v>-0.46999999999999975</v>
      </c>
      <c r="V91" s="66">
        <f>'by country'!V93-'by country'!Q93</f>
        <v>0.16999999999999993</v>
      </c>
      <c r="W91" s="12">
        <f>'by country'!W93-'by country'!R93</f>
        <v>0.16000000000000014</v>
      </c>
      <c r="X91" s="12">
        <f>'by country'!X93-'by country'!S93</f>
        <v>0.10000000000000053</v>
      </c>
      <c r="Y91" s="12">
        <f>'by country'!Y93-'by country'!T93</f>
        <v>0.16000000000000014</v>
      </c>
      <c r="Z91" s="12">
        <f>'by country'!Z93-'by country'!U93</f>
        <v>0.15000000000000036</v>
      </c>
      <c r="AA91" s="66">
        <f>'by country'!AA93-'by country'!V93</f>
        <v>0.29999999999999982</v>
      </c>
      <c r="AB91" s="12">
        <f>'by country'!AB93-'by country'!W93</f>
        <v>0.11000000000000032</v>
      </c>
      <c r="AC91" s="12">
        <f>'by country'!AC93-'by country'!X93</f>
        <v>6.9999999999999396E-2</v>
      </c>
      <c r="AD91" s="12">
        <f>'by country'!AD93-'by country'!Y93</f>
        <v>4.0000000000000036E-2</v>
      </c>
      <c r="AE91" s="12">
        <f>'by country'!AE93-'by country'!Z93</f>
        <v>0.13999999999999968</v>
      </c>
      <c r="AF91" s="66">
        <f>'by country'!AF93-'by country'!AA93</f>
        <v>3.0000000000000249E-2</v>
      </c>
      <c r="AG91" s="12">
        <f>'by country'!AG93-'by country'!AB93</f>
        <v>4.9999999999999822E-2</v>
      </c>
      <c r="AH91" s="12">
        <f>'by country'!AH93-'by country'!AC93</f>
        <v>-9.9999999999997868E-3</v>
      </c>
      <c r="AI91" s="12">
        <f>'by country'!AI93-'by country'!AD93</f>
        <v>-9.9999999999997868E-3</v>
      </c>
      <c r="AJ91" s="12">
        <f>'by country'!AJ93-'by country'!AE93</f>
        <v>9.9999999999997868E-3</v>
      </c>
      <c r="AK91" s="66">
        <f>'by country'!AK93-'by country'!AF93</f>
        <v>0</v>
      </c>
      <c r="AL91" s="12">
        <f>'by country'!AL93-'by country'!AG93</f>
        <v>0.15000000000000036</v>
      </c>
      <c r="AM91" s="12">
        <f>'by country'!AM93-'by country'!AH93</f>
        <v>8.0000000000000071E-2</v>
      </c>
      <c r="AN91" s="12">
        <f>'by country'!AN93-'by country'!AI93</f>
        <v>8.0000000000000071E-2</v>
      </c>
      <c r="AO91" s="12">
        <f>'by country'!AO93-'by country'!AJ93</f>
        <v>4.0000000000000036E-2</v>
      </c>
      <c r="AP91" s="66">
        <f>'by country'!AP93-'by country'!AK93</f>
        <v>0.10000000000000053</v>
      </c>
      <c r="AQ91" s="12">
        <f>'by country'!AQ93-'by country'!AL93</f>
        <v>-0.10000000000000053</v>
      </c>
      <c r="AR91" s="12">
        <f>'by country'!AR93-'by country'!AM93</f>
        <v>0</v>
      </c>
      <c r="AS91" s="12">
        <f>'by country'!AS93-'by country'!AN93</f>
        <v>0</v>
      </c>
      <c r="AT91" s="12">
        <f>'by country'!AT93-'by country'!AO93</f>
        <v>0</v>
      </c>
      <c r="AU91" s="66">
        <f>'by country'!AU93-'by country'!AP93</f>
        <v>9.9999999999999645E-2</v>
      </c>
      <c r="AV91" s="12">
        <f>'by country'!AV93-'by country'!AQ93</f>
        <v>0.10000000000000053</v>
      </c>
      <c r="AW91" s="12">
        <f>'by country'!AW93-'by country'!AR93</f>
        <v>9.9999999999999645E-2</v>
      </c>
      <c r="AX91" s="12">
        <f>'by country'!AX93-'by country'!AS93</f>
        <v>0</v>
      </c>
      <c r="AY91" s="12">
        <f>'by country'!AY93-'by country'!AT93</f>
        <v>0.10000000000000053</v>
      </c>
      <c r="AZ91" s="66">
        <f>'by country'!AZ93-'by country'!AU93</f>
        <v>-9.9999999999999645E-2</v>
      </c>
      <c r="BA91" s="12">
        <f>'by country'!BA93-'by country'!AV93</f>
        <v>0</v>
      </c>
      <c r="BB91" s="12">
        <f>'by country'!BB93-'by country'!AW93</f>
        <v>-9.9999999999999645E-2</v>
      </c>
      <c r="BC91" s="12">
        <f>'by country'!BC93-'by country'!AX93</f>
        <v>0</v>
      </c>
      <c r="BD91" s="12">
        <f>'by country'!BD93-'by country'!AY93</f>
        <v>0</v>
      </c>
      <c r="BE91" s="66">
        <f>'by country'!BE93-'by country'!AZ93</f>
        <v>0.19999999999999929</v>
      </c>
      <c r="BF91" s="12">
        <f>'by country'!BF93-'by country'!BA93</f>
        <v>0.19999999999999929</v>
      </c>
      <c r="BG91" s="12">
        <f>'by country'!BG93-'by country'!BB93</f>
        <v>9.9999999999999645E-2</v>
      </c>
      <c r="BH91" s="12">
        <f>'by country'!BH93-'by country'!BC93</f>
        <v>9.9999999999999645E-2</v>
      </c>
      <c r="BI91" s="12">
        <f>'by country'!BI93-'by country'!BD93</f>
        <v>9.9999999999999645E-2</v>
      </c>
      <c r="BJ91" s="66">
        <f>'by country'!BJ93-'by country'!BE93</f>
        <v>0.20000000000000018</v>
      </c>
      <c r="BK91" s="12">
        <f>'by country'!BK93-'by country'!BF93</f>
        <v>0.30000000000000071</v>
      </c>
      <c r="BL91" s="12">
        <f>'by country'!BL93-'by country'!BG93</f>
        <v>0.10000000000000053</v>
      </c>
      <c r="BM91" s="12">
        <f>'by country'!BM93-'by country'!BH93</f>
        <v>9.9999999999999645E-2</v>
      </c>
      <c r="BN91" s="12">
        <f>'by country'!BN93-'by country'!BI93</f>
        <v>0.20000000000000018</v>
      </c>
      <c r="BO91" s="66">
        <f>'by country'!BO93-'by country'!BJ93</f>
        <v>0.10000000000000053</v>
      </c>
      <c r="BP91" s="12">
        <f>'by country'!BP93-'by country'!BK93</f>
        <v>-2.0000000000000462E-2</v>
      </c>
      <c r="BQ91" s="12">
        <f>'by country'!BQ93-'by country'!BL93</f>
        <v>-7.0000000000000284E-2</v>
      </c>
      <c r="BR91" s="12">
        <f>'by country'!BR93-'by country'!BM93</f>
        <v>8.0000000000000071E-2</v>
      </c>
      <c r="BS91" s="12">
        <f>'by country'!BS93-'by country'!BN93</f>
        <v>9.9999999999997868E-3</v>
      </c>
      <c r="BT91" s="66">
        <f>'by country'!BT93-'by country'!BO93</f>
        <v>8.9999999999999858E-2</v>
      </c>
      <c r="BU91" s="12">
        <f>'by country'!BU93-'by country'!BP93</f>
        <v>-0.72999999999999954</v>
      </c>
      <c r="BV91" s="12">
        <f>'by country'!BV93-'by country'!BQ93</f>
        <v>0.86000000000000032</v>
      </c>
      <c r="BW91" s="12">
        <f>'by country'!BW93-'by country'!BR93</f>
        <v>4.0000000000000036E-2</v>
      </c>
      <c r="BX91" s="12">
        <f>'by country'!BX93-'by country'!BS93</f>
        <v>7.0000000000000284E-2</v>
      </c>
      <c r="BY91" s="91">
        <f>'by country'!BT93-'by country'!B93</f>
        <v>1.58</v>
      </c>
      <c r="BZ91" s="40">
        <f>'by country'!BU93-'by country'!C93</f>
        <v>0.4300000000000006</v>
      </c>
      <c r="CA91" s="40">
        <f>'by country'!BV93-'by country'!D93</f>
        <v>1.3399999999999999</v>
      </c>
      <c r="CB91" s="40">
        <f>'by country'!BW93-'by country'!E93</f>
        <v>0.80999999999999961</v>
      </c>
      <c r="CC91" s="40">
        <f>'by country'!BX93-'by country'!F93</f>
        <v>1.04</v>
      </c>
      <c r="CD91" s="148">
        <f t="shared" si="26"/>
        <v>3</v>
      </c>
      <c r="CE91" s="116">
        <f t="shared" si="27"/>
        <v>2</v>
      </c>
      <c r="CF91" s="115">
        <f t="shared" si="28"/>
        <v>0</v>
      </c>
      <c r="CG91" s="114">
        <f t="shared" si="29"/>
        <v>8</v>
      </c>
      <c r="CH91" s="22">
        <f t="shared" si="34"/>
        <v>8</v>
      </c>
      <c r="CI91" s="117">
        <f t="shared" si="30"/>
        <v>30</v>
      </c>
      <c r="CJ91" s="118">
        <f t="shared" si="31"/>
        <v>12</v>
      </c>
      <c r="CK91" s="119">
        <f t="shared" si="32"/>
        <v>2</v>
      </c>
      <c r="CL91" s="120">
        <f t="shared" si="33"/>
        <v>10</v>
      </c>
    </row>
    <row r="92" spans="1:90" x14ac:dyDescent="0.25">
      <c r="A92" s="11" t="s">
        <v>35</v>
      </c>
      <c r="B92" s="12"/>
      <c r="C92" s="12"/>
      <c r="D92" s="12"/>
      <c r="E92" s="12"/>
      <c r="F92" s="12"/>
      <c r="G92" s="66"/>
      <c r="H92" s="12"/>
      <c r="I92" s="12"/>
      <c r="J92" s="12"/>
      <c r="K92" s="12"/>
      <c r="L92" s="66"/>
      <c r="M92" s="12"/>
      <c r="N92" s="12"/>
      <c r="O92" s="12"/>
      <c r="P92" s="12"/>
      <c r="Q92" s="66"/>
      <c r="R92" s="12"/>
      <c r="S92" s="12"/>
      <c r="T92" s="12"/>
      <c r="U92" s="12"/>
      <c r="V92" s="66"/>
      <c r="W92" s="12"/>
      <c r="X92" s="12"/>
      <c r="Y92" s="12"/>
      <c r="Z92" s="12"/>
      <c r="AA92" s="66"/>
      <c r="AB92" s="12"/>
      <c r="AC92" s="12"/>
      <c r="AD92" s="12"/>
      <c r="AE92" s="12"/>
      <c r="AF92" s="66"/>
      <c r="AG92" s="12"/>
      <c r="AH92" s="12"/>
      <c r="AI92" s="12"/>
      <c r="AJ92" s="12"/>
      <c r="AK92" s="66">
        <f>'by country'!AK94-'by country'!AF94</f>
        <v>4.9999999999999822E-2</v>
      </c>
      <c r="AL92" s="12">
        <f>'by country'!AL94-'by country'!AG94</f>
        <v>-0.20999999999999996</v>
      </c>
      <c r="AM92" s="12">
        <f>'by country'!AM94-'by country'!AH94</f>
        <v>-3.0000000000000249E-2</v>
      </c>
      <c r="AN92" s="12">
        <f>'by country'!AN94-'by country'!AI94</f>
        <v>-0.20000000000000018</v>
      </c>
      <c r="AO92" s="12">
        <f>'by country'!AO94-'by country'!AJ94</f>
        <v>-0.11000000000000032</v>
      </c>
      <c r="AP92" s="66">
        <f>'by country'!AP94-'by country'!AK94</f>
        <v>-0.10000000000000053</v>
      </c>
      <c r="AQ92" s="12">
        <f>'by country'!AQ94-'by country'!AL94</f>
        <v>-0.20000000000000018</v>
      </c>
      <c r="AR92" s="12">
        <f>'by country'!AR94-'by country'!AM94</f>
        <v>-9.9999999999999645E-2</v>
      </c>
      <c r="AS92" s="12">
        <f>'by country'!AS94-'by country'!AN94</f>
        <v>0</v>
      </c>
      <c r="AT92" s="12">
        <f>'by country'!AT94-'by country'!AO94</f>
        <v>-9.9999999999999645E-2</v>
      </c>
      <c r="AU92" s="66">
        <f>'by country'!AU94-'by country'!AP94</f>
        <v>-9.9999999999999645E-2</v>
      </c>
      <c r="AV92" s="12">
        <f>'by country'!AV94-'by country'!AQ94</f>
        <v>-9.9999999999999645E-2</v>
      </c>
      <c r="AW92" s="12">
        <f>'by country'!AW94-'by country'!AR94</f>
        <v>9.9999999999999645E-2</v>
      </c>
      <c r="AX92" s="12">
        <f>'by country'!AX94-'by country'!AS94</f>
        <v>0.20000000000000018</v>
      </c>
      <c r="AY92" s="12">
        <f>'by country'!AY94-'by country'!AT94</f>
        <v>0</v>
      </c>
      <c r="AZ92" s="66">
        <f>'by country'!AZ94-'by country'!AU94</f>
        <v>-0.20000000000000018</v>
      </c>
      <c r="BA92" s="12">
        <f>'by country'!BA94-'by country'!AV94</f>
        <v>-0.20000000000000018</v>
      </c>
      <c r="BB92" s="12">
        <f>'by country'!BB94-'by country'!AW94</f>
        <v>-0.20000000000000018</v>
      </c>
      <c r="BC92" s="12">
        <f>'by country'!BC94-'by country'!AX94</f>
        <v>-0.20000000000000018</v>
      </c>
      <c r="BD92" s="12">
        <f>'by country'!BD94-'by country'!AY94</f>
        <v>-0.20000000000000018</v>
      </c>
      <c r="BE92" s="66">
        <f>'by country'!BE94-'by country'!AZ94</f>
        <v>0.20000000000000018</v>
      </c>
      <c r="BF92" s="12">
        <f>'by country'!BF94-'by country'!BA94</f>
        <v>0.10000000000000009</v>
      </c>
      <c r="BG92" s="12">
        <f>'by country'!BG94-'by country'!BB94</f>
        <v>-9.9999999999999645E-2</v>
      </c>
      <c r="BH92" s="12">
        <f>'by country'!BH94-'by country'!BC94</f>
        <v>0</v>
      </c>
      <c r="BI92" s="12">
        <f>'by country'!BI94-'by country'!BD94</f>
        <v>0.10000000000000053</v>
      </c>
      <c r="BJ92" s="66">
        <f>'by country'!BJ94-'by country'!BE94</f>
        <v>0.20000000000000018</v>
      </c>
      <c r="BK92" s="12">
        <f>'by country'!BK94-'by country'!BF94</f>
        <v>0.10000000000000009</v>
      </c>
      <c r="BL92" s="12">
        <f>'by country'!BL94-'by country'!BG94</f>
        <v>0</v>
      </c>
      <c r="BM92" s="12">
        <f>'by country'!BM94-'by country'!BH94</f>
        <v>0</v>
      </c>
      <c r="BN92" s="12">
        <f>'by country'!BN94-'by country'!BI94</f>
        <v>9.9999999999999645E-2</v>
      </c>
      <c r="BO92" s="66">
        <f>'by country'!BO94-'by country'!BJ94</f>
        <v>8.0000000000000071E-2</v>
      </c>
      <c r="BP92" s="12">
        <f>'by country'!BP94-'by country'!BK94</f>
        <v>0.19999999999999973</v>
      </c>
      <c r="BQ92" s="12">
        <f>'by country'!BQ94-'by country'!BL94</f>
        <v>0.1899999999999995</v>
      </c>
      <c r="BR92" s="12">
        <f>'by country'!BR94-'by country'!BM94</f>
        <v>0.16999999999999993</v>
      </c>
      <c r="BS92" s="12">
        <f>'by country'!BS94-'by country'!BN94</f>
        <v>0.12999999999999989</v>
      </c>
      <c r="BT92" s="66">
        <f>'by country'!BT94-'by country'!BO94</f>
        <v>-0.52000000000000046</v>
      </c>
      <c r="BU92" s="12">
        <f>'by country'!BU94-'by country'!BP94</f>
        <v>0.7799999999999998</v>
      </c>
      <c r="BV92" s="12">
        <f>'by country'!BV94-'by country'!BQ94</f>
        <v>0.66999999999999993</v>
      </c>
      <c r="BW92" s="12">
        <f>'by country'!BW94-'by country'!BR94</f>
        <v>0.27000000000000046</v>
      </c>
      <c r="BX92" s="12">
        <f>'by country'!BX94-'by country'!BS94</f>
        <v>0.29999999999999982</v>
      </c>
      <c r="BY92" s="91">
        <f>'by country'!BT94-'by country'!AF94</f>
        <v>-0.39000000000000057</v>
      </c>
      <c r="BZ92" s="40">
        <f>'by country'!BU94-'by country'!AG94</f>
        <v>0.46999999999999975</v>
      </c>
      <c r="CA92" s="40">
        <f>'by country'!BV94-'by country'!AH94</f>
        <v>0.52999999999999936</v>
      </c>
      <c r="CB92" s="40">
        <f>'by country'!BW94-'by country'!AI94</f>
        <v>0.24000000000000021</v>
      </c>
      <c r="CC92" s="40">
        <f>'by country'!BX94-'by country'!AJ94</f>
        <v>0.21999999999999975</v>
      </c>
      <c r="CD92" s="148">
        <f t="shared" si="26"/>
        <v>1</v>
      </c>
      <c r="CE92" s="116">
        <f t="shared" si="27"/>
        <v>0</v>
      </c>
      <c r="CF92" s="115">
        <f t="shared" si="28"/>
        <v>8</v>
      </c>
      <c r="CG92" s="114">
        <f t="shared" si="29"/>
        <v>7</v>
      </c>
      <c r="CH92" s="22">
        <f t="shared" si="34"/>
        <v>5</v>
      </c>
      <c r="CI92" s="117">
        <f t="shared" si="30"/>
        <v>7</v>
      </c>
      <c r="CJ92" s="118">
        <f t="shared" si="31"/>
        <v>7</v>
      </c>
      <c r="CK92" s="119">
        <f t="shared" si="32"/>
        <v>2</v>
      </c>
      <c r="CL92" s="120">
        <f t="shared" si="33"/>
        <v>2</v>
      </c>
    </row>
    <row r="93" spans="1:90" x14ac:dyDescent="0.25">
      <c r="A93" s="11" t="s">
        <v>71</v>
      </c>
      <c r="B93" s="12"/>
      <c r="C93" s="12"/>
      <c r="D93" s="12"/>
      <c r="E93" s="12"/>
      <c r="F93" s="12"/>
      <c r="G93" s="66"/>
      <c r="H93" s="12"/>
      <c r="I93" s="12"/>
      <c r="J93" s="12"/>
      <c r="K93" s="12"/>
      <c r="L93" s="66"/>
      <c r="M93" s="12"/>
      <c r="N93" s="12"/>
      <c r="O93" s="12"/>
      <c r="P93" s="12"/>
      <c r="Q93" s="66"/>
      <c r="R93" s="12"/>
      <c r="S93" s="12"/>
      <c r="T93" s="12"/>
      <c r="U93" s="12"/>
      <c r="V93" s="66">
        <f>'by country'!V95-'by country'!Q95</f>
        <v>-9.9999999999997868E-3</v>
      </c>
      <c r="W93" s="12">
        <f>'by country'!W95-'by country'!R95</f>
        <v>4.9999999999999822E-2</v>
      </c>
      <c r="X93" s="12">
        <f>'by country'!X95-'by country'!S95</f>
        <v>3.0000000000000249E-2</v>
      </c>
      <c r="Y93" s="12">
        <f>'by country'!Y95-'by country'!T95</f>
        <v>1.9999999999999574E-2</v>
      </c>
      <c r="Z93" s="12">
        <f>'by country'!Z95-'by country'!U95</f>
        <v>0</v>
      </c>
      <c r="AA93" s="66">
        <f>'by country'!AA95-'by country'!V95</f>
        <v>0.24000000000000021</v>
      </c>
      <c r="AB93" s="12">
        <f>'by country'!AB95-'by country'!W95</f>
        <v>7.0000000000000284E-2</v>
      </c>
      <c r="AC93" s="12">
        <f>'by country'!AC95-'by country'!X95</f>
        <v>0.22999999999999954</v>
      </c>
      <c r="AD93" s="12">
        <f>'by country'!AD95-'by country'!Y95</f>
        <v>0.14000000000000057</v>
      </c>
      <c r="AE93" s="12">
        <f>'by country'!AE95-'by country'!Z95</f>
        <v>0.19000000000000039</v>
      </c>
      <c r="AF93" s="66">
        <f>'by country'!AF95-'by country'!AA95</f>
        <v>0.14999999999999947</v>
      </c>
      <c r="AG93" s="12">
        <f>'by country'!AG95-'by country'!AB95</f>
        <v>0.3199999999999994</v>
      </c>
      <c r="AH93" s="12">
        <f>'by country'!AH95-'by country'!AC95</f>
        <v>0.10000000000000053</v>
      </c>
      <c r="AI93" s="12">
        <f>'by country'!AI95-'by country'!AD95</f>
        <v>5.9999999999999609E-2</v>
      </c>
      <c r="AJ93" s="12">
        <f>'by country'!AJ95-'by country'!AE95</f>
        <v>0.16000000000000014</v>
      </c>
      <c r="AK93" s="66">
        <f>'by country'!AK95-'by country'!AF95</f>
        <v>0</v>
      </c>
      <c r="AL93" s="12">
        <f>'by country'!AL95-'by country'!AG95</f>
        <v>2.0000000000000462E-2</v>
      </c>
      <c r="AM93" s="12">
        <f>'by country'!AM95-'by country'!AH95</f>
        <v>-4.0000000000000036E-2</v>
      </c>
      <c r="AN93" s="12">
        <f>'by country'!AN95-'by country'!AI95</f>
        <v>4.0000000000000036E-2</v>
      </c>
      <c r="AO93" s="12">
        <f>'by country'!AO95-'by country'!AJ95</f>
        <v>-6.0000000000000497E-2</v>
      </c>
      <c r="AP93" s="66">
        <f>'by country'!AP95-'by country'!AK95</f>
        <v>0.10000000000000053</v>
      </c>
      <c r="AQ93" s="12">
        <f>'by country'!AQ95-'by country'!AL95</f>
        <v>9.9999999999999645E-2</v>
      </c>
      <c r="AR93" s="12">
        <f>'by country'!AR95-'by country'!AM95</f>
        <v>0</v>
      </c>
      <c r="AS93" s="12">
        <f>'by country'!AS95-'by country'!AN95</f>
        <v>0</v>
      </c>
      <c r="AT93" s="12">
        <f>'by country'!AT95-'by country'!AO95</f>
        <v>0.10000000000000053</v>
      </c>
      <c r="AU93" s="66">
        <f>'by country'!AU95-'by country'!AP95</f>
        <v>-0.10000000000000053</v>
      </c>
      <c r="AV93" s="12">
        <f>'by country'!AV95-'by country'!AQ95</f>
        <v>0</v>
      </c>
      <c r="AW93" s="12">
        <f>'by country'!AW95-'by country'!AR95</f>
        <v>0</v>
      </c>
      <c r="AX93" s="12">
        <f>'by country'!AX95-'by country'!AS95</f>
        <v>0</v>
      </c>
      <c r="AY93" s="12">
        <f>'by country'!AY95-'by country'!AT95</f>
        <v>0</v>
      </c>
      <c r="AZ93" s="66">
        <f>'by country'!AZ95-'by country'!AU95</f>
        <v>-9.9999999999999645E-2</v>
      </c>
      <c r="BA93" s="12">
        <f>'by country'!BA95-'by country'!AV95</f>
        <v>0</v>
      </c>
      <c r="BB93" s="12">
        <f>'by country'!BB95-'by country'!AW95</f>
        <v>-0.10000000000000053</v>
      </c>
      <c r="BC93" s="12">
        <f>'by country'!BC95-'by country'!AX95</f>
        <v>-0.20000000000000018</v>
      </c>
      <c r="BD93" s="12">
        <f>'by country'!BD95-'by country'!AY95</f>
        <v>-0.10000000000000053</v>
      </c>
      <c r="BE93" s="66">
        <f>'by country'!BE95-'by country'!AZ95</f>
        <v>9.9999999999999645E-2</v>
      </c>
      <c r="BF93" s="12">
        <f>'by country'!BF95-'by country'!BA95</f>
        <v>0</v>
      </c>
      <c r="BG93" s="12">
        <f>'by country'!BG95-'by country'!BB95</f>
        <v>0</v>
      </c>
      <c r="BH93" s="12">
        <f>'by country'!BH95-'by country'!BC95</f>
        <v>0</v>
      </c>
      <c r="BI93" s="12">
        <f>'by country'!BI95-'by country'!BD95</f>
        <v>0</v>
      </c>
      <c r="BJ93" s="66">
        <f>'by country'!BJ95-'by country'!BE95</f>
        <v>0.10000000000000053</v>
      </c>
      <c r="BK93" s="12">
        <f>'by country'!BK95-'by country'!BF95</f>
        <v>0.10000000000000053</v>
      </c>
      <c r="BL93" s="12">
        <f>'by country'!BL95-'by country'!BG95</f>
        <v>0</v>
      </c>
      <c r="BM93" s="12">
        <f>'by country'!BM95-'by country'!BH95</f>
        <v>0.10000000000000053</v>
      </c>
      <c r="BN93" s="12">
        <f>'by country'!BN95-'by country'!BI95</f>
        <v>0.10000000000000053</v>
      </c>
      <c r="BO93" s="66">
        <f>'by country'!BO95-'by country'!BJ95</f>
        <v>9.9999999999997868E-3</v>
      </c>
      <c r="BP93" s="12">
        <f>'by country'!BP95-'by country'!BK95</f>
        <v>8.9999999999999858E-2</v>
      </c>
      <c r="BQ93" s="12">
        <f>'by country'!BQ95-'by country'!BL95</f>
        <v>-1.9999999999999574E-2</v>
      </c>
      <c r="BR93" s="12">
        <f>'by country'!BR95-'by country'!BM95</f>
        <v>8.0000000000000071E-2</v>
      </c>
      <c r="BS93" s="12">
        <f>'by country'!BS95-'by country'!BN95</f>
        <v>2.9999999999999361E-2</v>
      </c>
      <c r="BT93" s="66">
        <f>'by country'!BT95-'by country'!BO95</f>
        <v>-0.25999999999999979</v>
      </c>
      <c r="BU93" s="12">
        <f>'by country'!BU95-'by country'!BP95</f>
        <v>-0.91999999999999993</v>
      </c>
      <c r="BV93" s="12">
        <f>'by country'!BV95-'by country'!BQ95</f>
        <v>1.0499999999999998</v>
      </c>
      <c r="BW93" s="12">
        <f>'by country'!BW95-'by country'!BR95</f>
        <v>4.9999999999999822E-2</v>
      </c>
      <c r="BX93" s="12">
        <f>'by country'!BX95-'by country'!BS95</f>
        <v>-1.9999999999999574E-2</v>
      </c>
      <c r="BY93" s="91">
        <f>'by country'!BT95-'by country'!Q95</f>
        <v>0.23000000000000043</v>
      </c>
      <c r="BZ93" s="40">
        <f>'by country'!BU95-'by country'!R95</f>
        <v>-0.16999999999999993</v>
      </c>
      <c r="CA93" s="40">
        <f>'by country'!BV95-'by country'!S95</f>
        <v>1.25</v>
      </c>
      <c r="CB93" s="40">
        <f>'by country'!BW95-'by country'!T95</f>
        <v>0.29000000000000004</v>
      </c>
      <c r="CC93" s="40">
        <f>'by country'!BX95-'by country'!U95</f>
        <v>0.40000000000000036</v>
      </c>
      <c r="CD93" s="148">
        <f t="shared" si="26"/>
        <v>1</v>
      </c>
      <c r="CE93" s="116">
        <f t="shared" si="27"/>
        <v>1</v>
      </c>
      <c r="CF93" s="115">
        <f t="shared" si="28"/>
        <v>1</v>
      </c>
      <c r="CG93" s="114">
        <f t="shared" si="29"/>
        <v>9</v>
      </c>
      <c r="CH93" s="22">
        <f t="shared" si="34"/>
        <v>14</v>
      </c>
      <c r="CI93" s="117">
        <f t="shared" si="30"/>
        <v>21</v>
      </c>
      <c r="CJ93" s="118">
        <f t="shared" si="31"/>
        <v>6</v>
      </c>
      <c r="CK93" s="119">
        <f t="shared" si="32"/>
        <v>1</v>
      </c>
      <c r="CL93" s="120">
        <f t="shared" si="33"/>
        <v>1</v>
      </c>
    </row>
    <row r="94" spans="1:90" x14ac:dyDescent="0.25">
      <c r="A94" s="11" t="s">
        <v>72</v>
      </c>
      <c r="B94" s="12"/>
      <c r="C94" s="12"/>
      <c r="D94" s="12"/>
      <c r="E94" s="12"/>
      <c r="F94" s="12"/>
      <c r="G94" s="66"/>
      <c r="H94" s="12"/>
      <c r="I94" s="12"/>
      <c r="J94" s="12"/>
      <c r="K94" s="12"/>
      <c r="L94" s="66"/>
      <c r="M94" s="12"/>
      <c r="N94" s="12"/>
      <c r="O94" s="12"/>
      <c r="P94" s="12"/>
      <c r="Q94" s="66"/>
      <c r="R94" s="12"/>
      <c r="S94" s="12"/>
      <c r="T94" s="12"/>
      <c r="U94" s="12"/>
      <c r="V94" s="66">
        <f>'by country'!V96-'by country'!Q96</f>
        <v>5.9999999999999609E-2</v>
      </c>
      <c r="W94" s="12">
        <f>'by country'!W96-'by country'!R96</f>
        <v>0.12999999999999989</v>
      </c>
      <c r="X94" s="12">
        <f>'by country'!X96-'by country'!S96</f>
        <v>-8.0000000000000071E-2</v>
      </c>
      <c r="Y94" s="12">
        <f>'by country'!Y96-'by country'!T96</f>
        <v>0.10999999999999943</v>
      </c>
      <c r="Z94" s="12">
        <f>'by country'!Z96-'by country'!U96</f>
        <v>8.0000000000000071E-2</v>
      </c>
      <c r="AA94" s="66">
        <f>'by country'!AA96-'by country'!V96</f>
        <v>0.12000000000000011</v>
      </c>
      <c r="AB94" s="12">
        <f>'by country'!AB96-'by country'!W96</f>
        <v>7.0000000000000284E-2</v>
      </c>
      <c r="AC94" s="12">
        <f>'by country'!AC96-'by country'!X96</f>
        <v>0.12000000000000011</v>
      </c>
      <c r="AD94" s="12">
        <f>'by country'!AD96-'by country'!Y96</f>
        <v>9.9999999999997868E-3</v>
      </c>
      <c r="AE94" s="12">
        <f>'by country'!AE96-'by country'!Z96</f>
        <v>4.9999999999999822E-2</v>
      </c>
      <c r="AF94" s="66">
        <f>'by country'!AF96-'by country'!AA96</f>
        <v>4.0000000000000036E-2</v>
      </c>
      <c r="AG94" s="12">
        <f>'by country'!AG96-'by country'!AB96</f>
        <v>7.0000000000000284E-2</v>
      </c>
      <c r="AH94" s="12">
        <f>'by country'!AH96-'by country'!AC96</f>
        <v>9.9999999999997868E-3</v>
      </c>
      <c r="AI94" s="12">
        <f>'by country'!AI96-'by country'!AD96</f>
        <v>8.9999999999999858E-2</v>
      </c>
      <c r="AJ94" s="12">
        <f>'by country'!AJ96-'by country'!AE96</f>
        <v>4.9999999999999822E-2</v>
      </c>
      <c r="AK94" s="66">
        <f>'by country'!AK96-'by country'!AF96</f>
        <v>-1.9999999999999574E-2</v>
      </c>
      <c r="AL94" s="12">
        <f>'by country'!AL96-'by country'!AG96</f>
        <v>1.9999999999999574E-2</v>
      </c>
      <c r="AM94" s="12">
        <f>'by country'!AM96-'by country'!AH96</f>
        <v>-4.0000000000000036E-2</v>
      </c>
      <c r="AN94" s="12">
        <f>'by country'!AN96-'by country'!AI96</f>
        <v>-6.9999999999998508E-2</v>
      </c>
      <c r="AO94" s="12">
        <f>'by country'!AO96-'by country'!AJ96</f>
        <v>4.0000000000000036E-2</v>
      </c>
      <c r="AP94" s="66">
        <f>'by country'!AP96-'by country'!AK96</f>
        <v>0</v>
      </c>
      <c r="AQ94" s="12">
        <f>'by country'!AQ96-'by country'!AL96</f>
        <v>0</v>
      </c>
      <c r="AR94" s="12">
        <f>'by country'!AR96-'by country'!AM96</f>
        <v>9.9999999999999645E-2</v>
      </c>
      <c r="AS94" s="12">
        <f>'by country'!AS96-'by country'!AN96</f>
        <v>9.9999999999999645E-2</v>
      </c>
      <c r="AT94" s="12">
        <f>'by country'!AT96-'by country'!AO96</f>
        <v>0</v>
      </c>
      <c r="AU94" s="66">
        <f>'by country'!AU96-'by country'!AP96</f>
        <v>0</v>
      </c>
      <c r="AV94" s="12">
        <f>'by country'!AV96-'by country'!AQ96</f>
        <v>9.9999999999999645E-2</v>
      </c>
      <c r="AW94" s="12">
        <f>'by country'!AW96-'by country'!AR96</f>
        <v>0</v>
      </c>
      <c r="AX94" s="12">
        <f>'by country'!AX96-'by country'!AS96</f>
        <v>-9.9999999999999645E-2</v>
      </c>
      <c r="AY94" s="12">
        <f>'by country'!AY96-'by country'!AT96</f>
        <v>0</v>
      </c>
      <c r="AZ94" s="66">
        <f>'by country'!AZ96-'by country'!AU96</f>
        <v>-0.10000000000000053</v>
      </c>
      <c r="BA94" s="12">
        <f>'by country'!BA96-'by country'!AV96</f>
        <v>-9.9999999999999645E-2</v>
      </c>
      <c r="BB94" s="12">
        <f>'by country'!BB96-'by country'!AW96</f>
        <v>-0.20000000000000018</v>
      </c>
      <c r="BC94" s="12">
        <f>'by country'!BC96-'by country'!AX96</f>
        <v>0</v>
      </c>
      <c r="BD94" s="12">
        <f>'by country'!BD96-'by country'!AY96</f>
        <v>-9.9999999999999645E-2</v>
      </c>
      <c r="BE94" s="66">
        <f>'by country'!BE96-'by country'!AZ96</f>
        <v>0.20000000000000018</v>
      </c>
      <c r="BF94" s="12">
        <f>'by country'!BF96-'by country'!BA96</f>
        <v>9.9999999999999645E-2</v>
      </c>
      <c r="BG94" s="12">
        <f>'by country'!BG96-'by country'!BB96</f>
        <v>0</v>
      </c>
      <c r="BH94" s="12">
        <f>'by country'!BH96-'by country'!BC96</f>
        <v>0</v>
      </c>
      <c r="BI94" s="12">
        <f>'by country'!BI96-'by country'!BD96</f>
        <v>0</v>
      </c>
      <c r="BJ94" s="66">
        <f>'by country'!BJ96-'by country'!BE96</f>
        <v>0.20000000000000018</v>
      </c>
      <c r="BK94" s="12">
        <f>'by country'!BK96-'by country'!BF96</f>
        <v>0.20000000000000018</v>
      </c>
      <c r="BL94" s="12">
        <f>'by country'!BL96-'by country'!BG96</f>
        <v>0</v>
      </c>
      <c r="BM94" s="12">
        <f>'by country'!BM96-'by country'!BH96</f>
        <v>-0.10000000000000142</v>
      </c>
      <c r="BN94" s="12">
        <f>'by country'!BN96-'by country'!BI96</f>
        <v>9.9999999999999645E-2</v>
      </c>
      <c r="BO94" s="66">
        <f>'by country'!BO96-'by country'!BJ96</f>
        <v>-4.0000000000000036E-2</v>
      </c>
      <c r="BP94" s="12">
        <f>'by country'!BP96-'by country'!BK96</f>
        <v>-3.0000000000000249E-2</v>
      </c>
      <c r="BQ94" s="12">
        <f>'by country'!BQ96-'by country'!BL96</f>
        <v>-9.9999999999999645E-2</v>
      </c>
      <c r="BR94" s="12">
        <f>'by country'!BR96-'by country'!BM96</f>
        <v>6.0000000000000497E-2</v>
      </c>
      <c r="BS94" s="12">
        <f>'by country'!BS96-'by country'!BN96</f>
        <v>1.0000000000000675E-2</v>
      </c>
      <c r="BT94" s="66">
        <f>'by country'!BT96-'by country'!BO96</f>
        <v>-0.42999999999999972</v>
      </c>
      <c r="BU94" s="12">
        <f>'by country'!BU96-'by country'!BP96</f>
        <v>-0.80999999999999961</v>
      </c>
      <c r="BV94" s="12">
        <f>'by country'!BV96-'by country'!BQ96</f>
        <v>0.59999999999999964</v>
      </c>
      <c r="BW94" s="12">
        <f>'by country'!BW96-'by country'!BR96</f>
        <v>-2.9999999999999361E-2</v>
      </c>
      <c r="BX94" s="12">
        <f>'by country'!BX96-'by country'!BS96</f>
        <v>-0.16999999999999993</v>
      </c>
      <c r="BY94" s="91">
        <f>'by country'!BT96-'by country'!Q96</f>
        <v>3.0000000000000249E-2</v>
      </c>
      <c r="BZ94" s="40">
        <f>'by country'!BU96-'by country'!R96</f>
        <v>-0.25</v>
      </c>
      <c r="CA94" s="40">
        <f>'by country'!BV96-'by country'!S96</f>
        <v>0.40999999999999925</v>
      </c>
      <c r="CB94" s="40">
        <f>'by country'!BW96-'by country'!T96</f>
        <v>7.0000000000000284E-2</v>
      </c>
      <c r="CC94" s="40">
        <f>'by country'!BX96-'by country'!U96</f>
        <v>6.0000000000000497E-2</v>
      </c>
      <c r="CD94" s="148">
        <f t="shared" si="26"/>
        <v>1</v>
      </c>
      <c r="CE94" s="116">
        <f t="shared" si="27"/>
        <v>1</v>
      </c>
      <c r="CF94" s="115">
        <f t="shared" si="28"/>
        <v>2</v>
      </c>
      <c r="CG94" s="114">
        <f t="shared" si="29"/>
        <v>13</v>
      </c>
      <c r="CH94" s="22">
        <f t="shared" si="34"/>
        <v>11</v>
      </c>
      <c r="CI94" s="117">
        <f t="shared" si="30"/>
        <v>20</v>
      </c>
      <c r="CJ94" s="118">
        <f t="shared" si="31"/>
        <v>6</v>
      </c>
      <c r="CK94" s="119">
        <f t="shared" si="32"/>
        <v>0</v>
      </c>
      <c r="CL94" s="120">
        <f t="shared" si="33"/>
        <v>1</v>
      </c>
    </row>
    <row r="95" spans="1:90" x14ac:dyDescent="0.25">
      <c r="A95" s="11" t="s">
        <v>36</v>
      </c>
      <c r="B95" s="12"/>
      <c r="C95" s="12"/>
      <c r="D95" s="12"/>
      <c r="E95" s="12"/>
      <c r="F95" s="12"/>
      <c r="G95" s="66"/>
      <c r="H95" s="12"/>
      <c r="I95" s="12"/>
      <c r="J95" s="12"/>
      <c r="K95" s="12"/>
      <c r="L95" s="66"/>
      <c r="M95" s="12"/>
      <c r="N95" s="12"/>
      <c r="O95" s="12"/>
      <c r="P95" s="12"/>
      <c r="Q95" s="66"/>
      <c r="R95" s="12"/>
      <c r="S95" s="12"/>
      <c r="T95" s="12"/>
      <c r="U95" s="12"/>
      <c r="V95" s="66"/>
      <c r="W95" s="12"/>
      <c r="X95" s="12"/>
      <c r="Y95" s="12"/>
      <c r="Z95" s="12"/>
      <c r="AA95" s="66"/>
      <c r="AB95" s="12"/>
      <c r="AC95" s="12"/>
      <c r="AD95" s="12"/>
      <c r="AE95" s="12"/>
      <c r="AF95" s="66"/>
      <c r="AG95" s="12"/>
      <c r="AH95" s="12"/>
      <c r="AI95" s="12"/>
      <c r="AJ95" s="12"/>
      <c r="AK95" s="66"/>
      <c r="AL95" s="12"/>
      <c r="AM95" s="12"/>
      <c r="AN95" s="12"/>
      <c r="AO95" s="12"/>
      <c r="AP95" s="65"/>
      <c r="AQ95" s="9"/>
      <c r="AR95" s="9"/>
      <c r="AS95" s="9"/>
      <c r="AT95" s="9"/>
      <c r="AU95" s="65"/>
      <c r="AV95" s="9"/>
      <c r="AW95" s="9"/>
      <c r="AX95" s="9"/>
      <c r="AY95" s="9"/>
      <c r="AZ95" s="65"/>
      <c r="BA95" s="9"/>
      <c r="BB95" s="9"/>
      <c r="BC95" s="9"/>
      <c r="BD95" s="9"/>
      <c r="BE95" s="66">
        <f>'by country'!BE97-'by country'!AZ97</f>
        <v>0.20000000000000018</v>
      </c>
      <c r="BF95" s="12">
        <f>'by country'!BF97-'by country'!BA97</f>
        <v>0.20000000000000018</v>
      </c>
      <c r="BG95" s="12">
        <f>'by country'!BG97-'by country'!BB97</f>
        <v>0</v>
      </c>
      <c r="BH95" s="12">
        <f>'by country'!BH97-'by country'!BC97</f>
        <v>9.9999999999999645E-2</v>
      </c>
      <c r="BI95" s="12">
        <f>'by country'!BI97-'by country'!BD97</f>
        <v>0.10000000000000053</v>
      </c>
      <c r="BJ95" s="66">
        <f>'by country'!BJ97-'by country'!BE97</f>
        <v>-0.10000000000000053</v>
      </c>
      <c r="BK95" s="12">
        <f>'by country'!BK97-'by country'!BF97</f>
        <v>-0.20000000000000018</v>
      </c>
      <c r="BL95" s="12">
        <f>'by country'!BL97-'by country'!BG97</f>
        <v>-0.10000000000000053</v>
      </c>
      <c r="BM95" s="12">
        <f>'by country'!BM97-'by country'!BH97</f>
        <v>-9.9999999999999645E-2</v>
      </c>
      <c r="BN95" s="12">
        <f>'by country'!BN97-'by country'!BI97</f>
        <v>-0.10000000000000053</v>
      </c>
      <c r="BO95" s="66">
        <f>'by country'!BO97-'by country'!BJ97</f>
        <v>9.0000000000000746E-2</v>
      </c>
      <c r="BP95" s="12">
        <f>'by country'!BP97-'by country'!BK97</f>
        <v>-0.5</v>
      </c>
      <c r="BQ95" s="12">
        <f>'by country'!BQ97-'by country'!BL97</f>
        <v>-4.0000000000000036E-2</v>
      </c>
      <c r="BR95" s="12">
        <f>'by country'!BR97-'by country'!BM97</f>
        <v>0.15000000000000036</v>
      </c>
      <c r="BS95" s="12">
        <f>'by country'!BS97-'by country'!BN97</f>
        <v>-0.13999999999999968</v>
      </c>
      <c r="BT95" s="66">
        <f>'by country'!BT97-'by country'!BO97</f>
        <v>-1.0000000000000675E-2</v>
      </c>
      <c r="BU95" s="12">
        <f>'by country'!BU97-'by country'!BP97</f>
        <v>-0.21999999999999975</v>
      </c>
      <c r="BV95" s="12">
        <f>'by country'!BV97-'by country'!BQ97</f>
        <v>0.57000000000000028</v>
      </c>
      <c r="BW95" s="12">
        <f>'by country'!BW97-'by country'!BR97</f>
        <v>-0.15000000000000036</v>
      </c>
      <c r="BX95" s="12">
        <f>'by country'!BX97-'by country'!BS97</f>
        <v>4.9999999999999822E-2</v>
      </c>
      <c r="BY95" s="91">
        <f>'by country'!BT97-'by country'!AZ97</f>
        <v>0.17999999999999972</v>
      </c>
      <c r="BZ95" s="40">
        <f>'by country'!BU97-'by country'!BA97</f>
        <v>-0.71999999999999975</v>
      </c>
      <c r="CA95" s="40">
        <f>'by country'!BV97-'by country'!BB97</f>
        <v>0.42999999999999972</v>
      </c>
      <c r="CB95" s="40">
        <f>'by country'!BW97-'by country'!BC97</f>
        <v>0</v>
      </c>
      <c r="CC95" s="40">
        <f>'by country'!BX97-'by country'!BD97</f>
        <v>-8.9999999999999858E-2</v>
      </c>
      <c r="CD95" s="148">
        <f t="shared" si="26"/>
        <v>0</v>
      </c>
      <c r="CE95" s="116">
        <f t="shared" si="27"/>
        <v>1</v>
      </c>
      <c r="CF95" s="115">
        <f t="shared" si="28"/>
        <v>4</v>
      </c>
      <c r="CG95" s="114">
        <f t="shared" si="29"/>
        <v>6</v>
      </c>
      <c r="CH95" s="22">
        <f t="shared" si="34"/>
        <v>1</v>
      </c>
      <c r="CI95" s="117">
        <f t="shared" si="30"/>
        <v>4</v>
      </c>
      <c r="CJ95" s="118">
        <f t="shared" si="31"/>
        <v>3</v>
      </c>
      <c r="CK95" s="119">
        <f t="shared" si="32"/>
        <v>0</v>
      </c>
      <c r="CL95" s="120">
        <f t="shared" si="33"/>
        <v>1</v>
      </c>
    </row>
    <row r="96" spans="1:90" x14ac:dyDescent="0.25">
      <c r="A96" s="11" t="s">
        <v>37</v>
      </c>
      <c r="B96" s="12">
        <v>5.72</v>
      </c>
      <c r="C96" s="12">
        <v>5.46</v>
      </c>
      <c r="D96" s="12">
        <v>5.81</v>
      </c>
      <c r="E96" s="12">
        <v>6.05</v>
      </c>
      <c r="F96" s="12">
        <v>5.83</v>
      </c>
      <c r="G96" s="66">
        <f>'by country'!G98-'by country'!B98</f>
        <v>0.10000000000000053</v>
      </c>
      <c r="H96" s="12">
        <f>'by country'!H98-'by country'!C98</f>
        <v>-9.9999999999997868E-3</v>
      </c>
      <c r="I96" s="12">
        <f>'by country'!I98-'by country'!D98</f>
        <v>1.0000000000000675E-2</v>
      </c>
      <c r="J96" s="12">
        <f>'by country'!J98-'by country'!E98</f>
        <v>8.0000000000000071E-2</v>
      </c>
      <c r="K96" s="12">
        <f>'by country'!K98-'by country'!F98</f>
        <v>4.0000000000000036E-2</v>
      </c>
      <c r="L96" s="66">
        <f>'by country'!L98-'by country'!G98</f>
        <v>0.52999999999999936</v>
      </c>
      <c r="M96" s="12">
        <f>'by country'!M98-'by country'!H98</f>
        <v>0.54999999999999982</v>
      </c>
      <c r="N96" s="12">
        <f>'by country'!N98-'by country'!I98</f>
        <v>0.12000000000000011</v>
      </c>
      <c r="O96" s="12">
        <f>'by country'!O98-'by country'!J98</f>
        <v>0.29000000000000004</v>
      </c>
      <c r="P96" s="12">
        <f>'by country'!P98-'by country'!K98</f>
        <v>0.37000000000000011</v>
      </c>
      <c r="Q96" s="66">
        <f>'by country'!Q98-'by country'!L98</f>
        <v>-0.58000000000000007</v>
      </c>
      <c r="R96" s="12">
        <f>'by country'!R98-'by country'!M98</f>
        <v>-0.61000000000000032</v>
      </c>
      <c r="S96" s="12">
        <f>'by country'!S98-'by country'!N98</f>
        <v>-0.25</v>
      </c>
      <c r="T96" s="12">
        <f>'by country'!T98-'by country'!O98</f>
        <v>-0.28000000000000025</v>
      </c>
      <c r="U96" s="12">
        <f>'by country'!U98-'by country'!P98</f>
        <v>-0.4300000000000006</v>
      </c>
      <c r="V96" s="66">
        <f>'by country'!V98-'by country'!Q98</f>
        <v>0.13000000000000078</v>
      </c>
      <c r="W96" s="12">
        <f>'by country'!W98-'by country'!R98</f>
        <v>0.14000000000000057</v>
      </c>
      <c r="X96" s="12">
        <f>'by country'!X98-'by country'!S98</f>
        <v>4.0000000000000036E-2</v>
      </c>
      <c r="Y96" s="12">
        <f>'by country'!Y98-'by country'!T98</f>
        <v>8.0000000000000071E-2</v>
      </c>
      <c r="Z96" s="12">
        <f>'by country'!Z98-'by country'!U98</f>
        <v>9.0000000000000746E-2</v>
      </c>
      <c r="AA96" s="66">
        <f>'by country'!AA98-'by country'!V98</f>
        <v>0.25</v>
      </c>
      <c r="AB96" s="12">
        <f>'by country'!AB98-'by country'!W98</f>
        <v>0.12999999999999989</v>
      </c>
      <c r="AC96" s="12">
        <f>'by country'!AC98-'by country'!X98</f>
        <v>8.9999999999999858E-2</v>
      </c>
      <c r="AD96" s="12">
        <f>'by country'!AD98-'by country'!Y98</f>
        <v>7.0000000000000284E-2</v>
      </c>
      <c r="AE96" s="12">
        <f>'by country'!AE98-'by country'!Z98</f>
        <v>0.13999999999999968</v>
      </c>
      <c r="AF96" s="66">
        <f>'by country'!AF98-'by country'!AA98</f>
        <v>8.0000000000000071E-2</v>
      </c>
      <c r="AG96" s="12">
        <f>'by country'!AG98-'by country'!AB98</f>
        <v>0</v>
      </c>
      <c r="AH96" s="12">
        <f>'by country'!AH98-'by country'!AC98</f>
        <v>2.9999999999999361E-2</v>
      </c>
      <c r="AI96" s="12">
        <f>'by country'!AI98-'by country'!AD98</f>
        <v>4.9999999999999822E-2</v>
      </c>
      <c r="AJ96" s="12">
        <f>'by country'!AJ98-'by country'!AE98</f>
        <v>4.0000000000000036E-2</v>
      </c>
      <c r="AK96" s="66">
        <f>'by country'!AK98-'by country'!AF98</f>
        <v>-3.0000000000000249E-2</v>
      </c>
      <c r="AL96" s="12">
        <f>'by country'!AL98-'by country'!AG98</f>
        <v>4.0000000000000036E-2</v>
      </c>
      <c r="AM96" s="12">
        <f>'by country'!AM98-'by country'!AH98</f>
        <v>5.0000000000000711E-2</v>
      </c>
      <c r="AN96" s="12">
        <f>'by country'!AN98-'by country'!AI98</f>
        <v>6.0000000000000497E-2</v>
      </c>
      <c r="AO96" s="12">
        <f>'by country'!AO98-'by country'!AJ98</f>
        <v>1.9999999999999574E-2</v>
      </c>
      <c r="AP96" s="66">
        <f>'by country'!AP98-'by country'!AK98</f>
        <v>9.9999999999999645E-2</v>
      </c>
      <c r="AQ96" s="12">
        <f>'by country'!AQ98-'by country'!AL98</f>
        <v>0</v>
      </c>
      <c r="AR96" s="12">
        <f>'by country'!AR98-'by country'!AM98</f>
        <v>-0.10000000000000053</v>
      </c>
      <c r="AS96" s="12">
        <f>'by country'!AS98-'by country'!AN98</f>
        <v>-0.10000000000000053</v>
      </c>
      <c r="AT96" s="12">
        <f>'by country'!AT98-'by country'!AO98</f>
        <v>0</v>
      </c>
      <c r="AU96" s="66">
        <f>'by country'!AU98-'by country'!AP98</f>
        <v>0.20000000000000018</v>
      </c>
      <c r="AV96" s="12">
        <f>'by country'!AV98-'by country'!AQ98</f>
        <v>0.29999999999999982</v>
      </c>
      <c r="AW96" s="12">
        <f>'by country'!AW98-'by country'!AR98</f>
        <v>0.20000000000000018</v>
      </c>
      <c r="AX96" s="12">
        <f>'by country'!AX98-'by country'!AS98</f>
        <v>0.29999999999999982</v>
      </c>
      <c r="AY96" s="12">
        <f>'by country'!AY98-'by country'!AT98</f>
        <v>0.20000000000000018</v>
      </c>
      <c r="AZ96" s="66">
        <f>'by country'!AZ98-'by country'!AU98</f>
        <v>-9.9999999999999645E-2</v>
      </c>
      <c r="BA96" s="12">
        <f>'by country'!BA98-'by country'!AV98</f>
        <v>-9.9999999999999645E-2</v>
      </c>
      <c r="BB96" s="12">
        <f>'by country'!BB98-'by country'!AW98</f>
        <v>0</v>
      </c>
      <c r="BC96" s="12">
        <f>'by country'!BC98-'by country'!AX98</f>
        <v>0</v>
      </c>
      <c r="BD96" s="12">
        <f>'by country'!BD98-'by country'!AY98</f>
        <v>0</v>
      </c>
      <c r="BE96" s="66">
        <f>'by country'!BE98-'by country'!AZ98</f>
        <v>0</v>
      </c>
      <c r="BF96" s="12">
        <f>'by country'!BF98-'by country'!BA98</f>
        <v>9.9999999999999645E-2</v>
      </c>
      <c r="BG96" s="12">
        <f>'by country'!BG98-'by country'!BB98</f>
        <v>0</v>
      </c>
      <c r="BH96" s="12">
        <f>'by country'!BH98-'by country'!BC98</f>
        <v>0</v>
      </c>
      <c r="BI96" s="12">
        <f>'by country'!BI98-'by country'!BD98</f>
        <v>0</v>
      </c>
      <c r="BJ96" s="66">
        <f>'by country'!BJ98-'by country'!BE98</f>
        <v>0</v>
      </c>
      <c r="BK96" s="12">
        <f>'by country'!BK98-'by country'!BF98</f>
        <v>9.9999999999999645E-2</v>
      </c>
      <c r="BL96" s="12">
        <f>'by country'!BL98-'by country'!BG98</f>
        <v>0</v>
      </c>
      <c r="BM96" s="12">
        <f>'by country'!BM98-'by country'!BH98</f>
        <v>0</v>
      </c>
      <c r="BN96" s="12">
        <f>'by country'!BN98-'by country'!BI98</f>
        <v>0</v>
      </c>
      <c r="BO96" s="66">
        <f>'by country'!BO98-'by country'!BJ98</f>
        <v>0.20999999999999996</v>
      </c>
      <c r="BP96" s="12">
        <f>'by country'!BP98-'by country'!BK98</f>
        <v>0.70000000000000018</v>
      </c>
      <c r="BQ96" s="12">
        <f>'by country'!BQ98-'by country'!BL98</f>
        <v>4.9999999999999822E-2</v>
      </c>
      <c r="BR96" s="12">
        <f>'by country'!BR98-'by country'!BM98</f>
        <v>-4.0000000000000036E-2</v>
      </c>
      <c r="BS96" s="12">
        <f>'by country'!BS98-'by country'!BN98</f>
        <v>0.25999999999999979</v>
      </c>
      <c r="BT96" s="66">
        <f>'by country'!BT98-'by country'!BO98</f>
        <v>-0.25</v>
      </c>
      <c r="BU96" s="12">
        <f>'by country'!BU98-'by country'!BP98</f>
        <v>-0.85999999999999943</v>
      </c>
      <c r="BV96" s="12">
        <f>'by country'!BV98-'by country'!BQ98</f>
        <v>0.75</v>
      </c>
      <c r="BW96" s="12">
        <f>'by country'!BW98-'by country'!BR98</f>
        <v>0.13000000000000078</v>
      </c>
      <c r="BX96" s="12">
        <f>'by country'!BX98-'by country'!BS98</f>
        <v>-4.9999999999999822E-2</v>
      </c>
      <c r="BY96" s="91">
        <f>'by country'!BT98-'by country'!B98</f>
        <v>0.64000000000000057</v>
      </c>
      <c r="BZ96" s="40">
        <f>'by country'!BU98-'by country'!C98</f>
        <v>0.48000000000000043</v>
      </c>
      <c r="CA96" s="40">
        <f>'by country'!BV98-'by country'!D98</f>
        <v>0.99000000000000021</v>
      </c>
      <c r="CB96" s="40">
        <f>'by country'!BW98-'by country'!E98</f>
        <v>0.64000000000000057</v>
      </c>
      <c r="CC96" s="40">
        <f>'by country'!BX98-'by country'!F98</f>
        <v>0.67999999999999972</v>
      </c>
      <c r="CD96" s="148">
        <f t="shared" si="26"/>
        <v>3</v>
      </c>
      <c r="CE96" s="116">
        <f t="shared" si="27"/>
        <v>2</v>
      </c>
      <c r="CF96" s="115">
        <f t="shared" si="28"/>
        <v>0</v>
      </c>
      <c r="CG96" s="114">
        <f t="shared" si="29"/>
        <v>8</v>
      </c>
      <c r="CH96" s="22">
        <f t="shared" si="34"/>
        <v>14</v>
      </c>
      <c r="CI96" s="117">
        <f t="shared" si="30"/>
        <v>21</v>
      </c>
      <c r="CJ96" s="118">
        <f t="shared" si="31"/>
        <v>11</v>
      </c>
      <c r="CK96" s="119">
        <f t="shared" si="32"/>
        <v>5</v>
      </c>
      <c r="CL96" s="120">
        <f t="shared" si="33"/>
        <v>9</v>
      </c>
    </row>
    <row r="97" spans="1:90" x14ac:dyDescent="0.25">
      <c r="A97" s="11" t="s">
        <v>65</v>
      </c>
      <c r="B97" s="12"/>
      <c r="C97" s="12"/>
      <c r="D97" s="12"/>
      <c r="E97" s="12"/>
      <c r="F97" s="12"/>
      <c r="G97" s="66"/>
      <c r="H97" s="12"/>
      <c r="I97" s="12"/>
      <c r="J97" s="12"/>
      <c r="K97" s="12"/>
      <c r="L97" s="66"/>
      <c r="M97" s="12"/>
      <c r="N97" s="12"/>
      <c r="O97" s="12"/>
      <c r="P97" s="12"/>
      <c r="Q97" s="66"/>
      <c r="R97" s="12"/>
      <c r="S97" s="12"/>
      <c r="T97" s="12"/>
      <c r="U97" s="12"/>
      <c r="V97" s="66"/>
      <c r="W97" s="12"/>
      <c r="X97" s="12"/>
      <c r="Y97" s="12"/>
      <c r="Z97" s="12"/>
      <c r="AA97" s="66"/>
      <c r="AB97" s="12"/>
      <c r="AC97" s="12"/>
      <c r="AD97" s="12"/>
      <c r="AE97" s="12"/>
      <c r="AF97" s="66"/>
      <c r="AG97" s="12"/>
      <c r="AH97" s="12"/>
      <c r="AI97" s="12"/>
      <c r="AJ97" s="12"/>
      <c r="AK97" s="66"/>
      <c r="AL97" s="12"/>
      <c r="AM97" s="12"/>
      <c r="AN97" s="12"/>
      <c r="AO97" s="12"/>
      <c r="AP97" s="65"/>
      <c r="AQ97" s="9"/>
      <c r="AR97" s="9"/>
      <c r="AS97" s="9"/>
      <c r="AT97" s="9"/>
      <c r="AU97" s="65"/>
      <c r="AV97" s="9"/>
      <c r="AW97" s="9"/>
      <c r="AX97" s="9"/>
      <c r="AY97" s="9"/>
      <c r="AZ97" s="65"/>
      <c r="BA97" s="9"/>
      <c r="BB97" s="9"/>
      <c r="BC97" s="9"/>
      <c r="BD97" s="9"/>
      <c r="BE97" s="65"/>
      <c r="BF97" s="9"/>
      <c r="BG97" s="9"/>
      <c r="BH97" s="9"/>
      <c r="BI97" s="9"/>
      <c r="BJ97" s="65"/>
      <c r="BK97" s="9"/>
      <c r="BL97" s="9"/>
      <c r="BM97" s="9"/>
      <c r="BN97" s="9"/>
      <c r="BO97" s="65"/>
      <c r="BP97" s="9"/>
      <c r="BQ97" s="9"/>
      <c r="BR97" s="9"/>
      <c r="BS97" s="9"/>
      <c r="BT97" s="66">
        <f>'by country'!BT99-'by country'!BO99</f>
        <v>-0.36999999999999922</v>
      </c>
      <c r="BU97" s="12">
        <f>'by country'!BU99-'by country'!BP99</f>
        <v>-0.10999999999999943</v>
      </c>
      <c r="BV97" s="12">
        <f>'by country'!BV99-'by country'!BQ99</f>
        <v>0.61000000000000032</v>
      </c>
      <c r="BW97" s="12">
        <f>'by country'!BW99-'by country'!BR99</f>
        <v>4.9999999999999822E-2</v>
      </c>
      <c r="BX97" s="12">
        <f>'by country'!BX99-'by country'!BS99</f>
        <v>-0.96</v>
      </c>
      <c r="BY97" s="91">
        <f>'by country'!BT99-'by country'!BO99</f>
        <v>-0.36999999999999922</v>
      </c>
      <c r="BZ97" s="40">
        <f>'by country'!BU99-'by country'!BP99</f>
        <v>-0.10999999999999943</v>
      </c>
      <c r="CA97" s="40">
        <f>'by country'!BV99-'by country'!BQ99</f>
        <v>0.61000000000000032</v>
      </c>
      <c r="CB97" s="40">
        <f>'by country'!BW99-'by country'!BR99</f>
        <v>4.9999999999999822E-2</v>
      </c>
      <c r="CC97" s="40">
        <f>'by country'!BX99-'by country'!BS99</f>
        <v>-0.96</v>
      </c>
      <c r="CD97" s="148">
        <f t="shared" si="26"/>
        <v>1</v>
      </c>
      <c r="CE97" s="116">
        <f t="shared" si="27"/>
        <v>1</v>
      </c>
      <c r="CF97" s="115">
        <f t="shared" si="28"/>
        <v>0</v>
      </c>
      <c r="CG97" s="114">
        <f t="shared" si="29"/>
        <v>1</v>
      </c>
      <c r="CH97" s="22">
        <f t="shared" si="34"/>
        <v>0</v>
      </c>
      <c r="CI97" s="117">
        <f t="shared" si="30"/>
        <v>1</v>
      </c>
      <c r="CJ97" s="118">
        <f t="shared" si="31"/>
        <v>0</v>
      </c>
      <c r="CK97" s="119">
        <f t="shared" si="32"/>
        <v>0</v>
      </c>
      <c r="CL97" s="120">
        <f t="shared" si="33"/>
        <v>1</v>
      </c>
    </row>
    <row r="98" spans="1:90" x14ac:dyDescent="0.25">
      <c r="A98" s="11" t="s">
        <v>59</v>
      </c>
      <c r="B98" s="12"/>
      <c r="C98" s="12"/>
      <c r="D98" s="12"/>
      <c r="E98" s="12"/>
      <c r="F98" s="12"/>
      <c r="G98" s="66"/>
      <c r="H98" s="12"/>
      <c r="I98" s="12"/>
      <c r="J98" s="12"/>
      <c r="K98" s="12"/>
      <c r="L98" s="66"/>
      <c r="M98" s="12"/>
      <c r="N98" s="12"/>
      <c r="O98" s="12"/>
      <c r="P98" s="12"/>
      <c r="Q98" s="66"/>
      <c r="R98" s="12"/>
      <c r="S98" s="12"/>
      <c r="T98" s="12"/>
      <c r="U98" s="12"/>
      <c r="V98" s="66"/>
      <c r="W98" s="12"/>
      <c r="X98" s="12"/>
      <c r="Y98" s="12"/>
      <c r="Z98" s="12"/>
      <c r="AA98" s="66"/>
      <c r="AB98" s="12"/>
      <c r="AC98" s="12"/>
      <c r="AD98" s="12"/>
      <c r="AE98" s="12"/>
      <c r="AF98" s="66"/>
      <c r="AG98" s="12"/>
      <c r="AH98" s="12"/>
      <c r="AI98" s="12"/>
      <c r="AJ98" s="12"/>
      <c r="AK98" s="66"/>
      <c r="AL98" s="12"/>
      <c r="AM98" s="12"/>
      <c r="AN98" s="12"/>
      <c r="AO98" s="12"/>
      <c r="AP98" s="65"/>
      <c r="AQ98" s="9"/>
      <c r="AR98" s="9"/>
      <c r="AS98" s="9"/>
      <c r="AT98" s="9"/>
      <c r="AU98" s="65"/>
      <c r="AV98" s="9"/>
      <c r="AW98" s="9"/>
      <c r="AX98" s="9"/>
      <c r="AY98" s="9"/>
      <c r="AZ98" s="66">
        <f>'by country'!AZ100-'by country'!AF100</f>
        <v>0.25999999999999979</v>
      </c>
      <c r="BA98" s="12">
        <f>'by country'!BA100-'by country'!AG100</f>
        <v>0.39999999999999947</v>
      </c>
      <c r="BB98" s="12">
        <f>'by country'!BB100-'by country'!AH100</f>
        <v>0.16999999999999993</v>
      </c>
      <c r="BC98" s="12">
        <f>'by country'!BC100-'by country'!AI100</f>
        <v>6.9999999999999396E-2</v>
      </c>
      <c r="BD98" s="12">
        <f>'by country'!BD100-'by country'!AJ100</f>
        <v>0.21999999999999975</v>
      </c>
      <c r="BE98" s="66">
        <f>'by country'!BE100-'by country'!AZ100</f>
        <v>9.9999999999999645E-2</v>
      </c>
      <c r="BF98" s="12">
        <f>'by country'!BF100-'by country'!BA100</f>
        <v>0</v>
      </c>
      <c r="BG98" s="12">
        <f>'by country'!BG100-'by country'!BB100</f>
        <v>0</v>
      </c>
      <c r="BH98" s="12">
        <f>'by country'!BH100-'by country'!BC100</f>
        <v>0.10000000000000053</v>
      </c>
      <c r="BI98" s="12">
        <f>'by country'!BI100-'by country'!BD100</f>
        <v>9.9999999999999645E-2</v>
      </c>
      <c r="BJ98" s="66">
        <f>'by country'!BJ100-'by country'!BE100</f>
        <v>0.10000000000000053</v>
      </c>
      <c r="BK98" s="12">
        <f>'by country'!BK100-'by country'!BF100</f>
        <v>0</v>
      </c>
      <c r="BL98" s="12">
        <f>'by country'!BL100-'by country'!BG100</f>
        <v>9.9999999999999645E-2</v>
      </c>
      <c r="BM98" s="12">
        <f>'by country'!BM100-'by country'!BH100</f>
        <v>0</v>
      </c>
      <c r="BN98" s="12">
        <f>'by country'!BN100-'by country'!BI100</f>
        <v>0</v>
      </c>
      <c r="BO98" s="95"/>
      <c r="BP98" s="8"/>
      <c r="BQ98" s="8"/>
      <c r="BR98" s="8"/>
      <c r="BS98" s="8"/>
      <c r="BT98" s="66">
        <f>'by country'!BT100-'by country'!BJ100</f>
        <v>-4.0000000000000036E-2</v>
      </c>
      <c r="BU98" s="12">
        <f>'by country'!BU100-'by country'!BK100</f>
        <v>-6.9999999999999396E-2</v>
      </c>
      <c r="BV98" s="12">
        <f>'by country'!BV100-'by country'!BL100</f>
        <v>0.77000000000000046</v>
      </c>
      <c r="BW98" s="12">
        <f>'by country'!BW100-'by country'!BM100</f>
        <v>0.3199999999999994</v>
      </c>
      <c r="BX98" s="12">
        <f>'by country'!BX100-'by country'!BN100</f>
        <v>0.25</v>
      </c>
      <c r="BY98" s="91">
        <f>'by country'!BT100-'by country'!AF100</f>
        <v>0.41999999999999993</v>
      </c>
      <c r="BZ98" s="40">
        <f>'by country'!BU100-'by country'!AG100</f>
        <v>0.33000000000000007</v>
      </c>
      <c r="CA98" s="40">
        <f>'by country'!BV100-'by country'!AH100</f>
        <v>1.04</v>
      </c>
      <c r="CB98" s="40">
        <f>'by country'!BW100-'by country'!AI100</f>
        <v>0.48999999999999932</v>
      </c>
      <c r="CC98" s="40">
        <f>'by country'!BX100-'by country'!AJ100</f>
        <v>0.5699999999999994</v>
      </c>
      <c r="CD98" s="148">
        <f t="shared" si="26"/>
        <v>0</v>
      </c>
      <c r="CE98" s="116">
        <f t="shared" si="27"/>
        <v>0</v>
      </c>
      <c r="CF98" s="115">
        <f t="shared" si="28"/>
        <v>0</v>
      </c>
      <c r="CG98" s="114">
        <f t="shared" si="29"/>
        <v>2</v>
      </c>
      <c r="CH98" s="22">
        <f t="shared" si="34"/>
        <v>5</v>
      </c>
      <c r="CI98" s="117">
        <f t="shared" si="30"/>
        <v>6</v>
      </c>
      <c r="CJ98" s="118">
        <f t="shared" si="31"/>
        <v>3</v>
      </c>
      <c r="CK98" s="119">
        <f t="shared" si="32"/>
        <v>3</v>
      </c>
      <c r="CL98" s="120">
        <f t="shared" si="33"/>
        <v>1</v>
      </c>
    </row>
    <row r="99" spans="1:90" x14ac:dyDescent="0.25">
      <c r="A99" s="11" t="s">
        <v>38</v>
      </c>
      <c r="B99" s="12"/>
      <c r="C99" s="12"/>
      <c r="D99" s="12"/>
      <c r="E99" s="12"/>
      <c r="F99" s="12"/>
      <c r="G99" s="66"/>
      <c r="H99" s="12"/>
      <c r="I99" s="12"/>
      <c r="J99" s="12"/>
      <c r="K99" s="12"/>
      <c r="L99" s="66">
        <f>'by country'!L101-'by country'!G101</f>
        <v>9.9999999999999645E-2</v>
      </c>
      <c r="M99" s="12">
        <f>'by country'!M101-'by country'!H101</f>
        <v>0.13999999999999968</v>
      </c>
      <c r="N99" s="12">
        <f>'by country'!N101-'by country'!I101</f>
        <v>-0.26999999999999957</v>
      </c>
      <c r="O99" s="12">
        <f>'by country'!O101-'by country'!J101</f>
        <v>-5.0000000000000711E-2</v>
      </c>
      <c r="P99" s="12">
        <f>'by country'!P101-'by country'!K101</f>
        <v>-1.9999999999999574E-2</v>
      </c>
      <c r="Q99" s="66">
        <f>'by country'!Q101-'by country'!L101</f>
        <v>7.0000000000000284E-2</v>
      </c>
      <c r="R99" s="12">
        <f>'by country'!R101-'by country'!M101</f>
        <v>-0.16999999999999993</v>
      </c>
      <c r="S99" s="12">
        <f>'by country'!S101-'by country'!N101</f>
        <v>0.27999999999999936</v>
      </c>
      <c r="T99" s="12">
        <f>'by country'!T101-'by country'!O101</f>
        <v>0.25</v>
      </c>
      <c r="U99" s="12">
        <f>'by country'!U101-'by country'!P101</f>
        <v>0.10999999999999943</v>
      </c>
      <c r="V99" s="66"/>
      <c r="W99" s="12"/>
      <c r="X99" s="12"/>
      <c r="Y99" s="12"/>
      <c r="Z99" s="12"/>
      <c r="AA99" s="66">
        <f>'by country'!AA101-'by country'!Q101</f>
        <v>0.25999999999999979</v>
      </c>
      <c r="AB99" s="12">
        <f>'by country'!AB101-'by country'!R101</f>
        <v>0.14000000000000057</v>
      </c>
      <c r="AC99" s="12">
        <f>'by country'!AC101-'by country'!S101</f>
        <v>0.11000000000000032</v>
      </c>
      <c r="AD99" s="12">
        <f>'by country'!AD101-'by country'!T101</f>
        <v>0.10000000000000053</v>
      </c>
      <c r="AE99" s="12">
        <f>'by country'!AE101-'by country'!U101</f>
        <v>0.15000000000000036</v>
      </c>
      <c r="AF99" s="66">
        <f>'by country'!AF101-'by country'!AA101</f>
        <v>4.9999999999999822E-2</v>
      </c>
      <c r="AG99" s="12">
        <f>'by country'!AG101-'by country'!AB101</f>
        <v>-8.9999999999999858E-2</v>
      </c>
      <c r="AH99" s="12">
        <f>'by country'!AH101-'by country'!AC101</f>
        <v>-2.0000000000000462E-2</v>
      </c>
      <c r="AI99" s="12">
        <f>'by country'!AI101-'by country'!AD101</f>
        <v>-2.0000000000000462E-2</v>
      </c>
      <c r="AJ99" s="12">
        <f>'by country'!AJ101-'by country'!AE101</f>
        <v>-2.0000000000000462E-2</v>
      </c>
      <c r="AK99" s="66">
        <f>'by country'!AK101-'by country'!AF101</f>
        <v>0.17999999999999972</v>
      </c>
      <c r="AL99" s="12">
        <f>'by country'!AL101-'by country'!AG101</f>
        <v>0.14999999999999947</v>
      </c>
      <c r="AM99" s="12">
        <f>'by country'!AM101-'by country'!AH101</f>
        <v>0.14000000000000057</v>
      </c>
      <c r="AN99" s="12">
        <f>'by country'!AN101-'by country'!AI101</f>
        <v>0.19000000000000039</v>
      </c>
      <c r="AO99" s="12">
        <f>'by country'!AO101-'by country'!AJ101</f>
        <v>0.15000000000000036</v>
      </c>
      <c r="AP99" s="66">
        <f>'by country'!AP101-'by country'!AK101</f>
        <v>0.20000000000000018</v>
      </c>
      <c r="AQ99" s="12">
        <f>'by country'!AQ101-'by country'!AL101</f>
        <v>0</v>
      </c>
      <c r="AR99" s="12">
        <f>'by country'!AR101-'by country'!AM101</f>
        <v>9.9999999999999645E-2</v>
      </c>
      <c r="AS99" s="12">
        <f>'by country'!AS101-'by country'!AN101</f>
        <v>0</v>
      </c>
      <c r="AT99" s="12">
        <f>'by country'!AT101-'by country'!AO101</f>
        <v>9.9999999999999645E-2</v>
      </c>
      <c r="AU99" s="66">
        <f>'by country'!AU101-'by country'!AP101</f>
        <v>-0.20000000000000018</v>
      </c>
      <c r="AV99" s="12">
        <f>'by country'!AV101-'by country'!AQ101</f>
        <v>0.10000000000000053</v>
      </c>
      <c r="AW99" s="12">
        <f>'by country'!AW101-'by country'!AR101</f>
        <v>0</v>
      </c>
      <c r="AX99" s="12">
        <f>'by country'!AX101-'by country'!AS101</f>
        <v>0</v>
      </c>
      <c r="AY99" s="12">
        <f>'by country'!AY101-'by country'!AT101</f>
        <v>0</v>
      </c>
      <c r="AZ99" s="66">
        <f>'by country'!AZ101-'by country'!AU101</f>
        <v>-9.9999999999999645E-2</v>
      </c>
      <c r="BA99" s="12">
        <f>'by country'!BA101-'by country'!AV101</f>
        <v>-0.10000000000000053</v>
      </c>
      <c r="BB99" s="12">
        <f>'by country'!BB101-'by country'!AW101</f>
        <v>-9.9999999999999645E-2</v>
      </c>
      <c r="BC99" s="12">
        <f>'by country'!BC101-'by country'!AX101</f>
        <v>0</v>
      </c>
      <c r="BD99" s="12">
        <f>'by country'!BD101-'by country'!AY101</f>
        <v>-9.9999999999999645E-2</v>
      </c>
      <c r="BE99" s="66">
        <f>'by country'!BE101-'by country'!AZ101</f>
        <v>-9.9999999999999645E-2</v>
      </c>
      <c r="BF99" s="12">
        <f>'by country'!BF101-'by country'!BA101</f>
        <v>-0.20000000000000018</v>
      </c>
      <c r="BG99" s="12">
        <f>'by country'!BG101-'by country'!BB101</f>
        <v>-0.10000000000000053</v>
      </c>
      <c r="BH99" s="12">
        <f>'by country'!BH101-'by country'!BC101</f>
        <v>-0.20000000000000018</v>
      </c>
      <c r="BI99" s="12">
        <f>'by country'!BI101-'by country'!BD101</f>
        <v>-0.20000000000000018</v>
      </c>
      <c r="BJ99" s="66">
        <f>'by country'!BJ101-'by country'!BE101</f>
        <v>0</v>
      </c>
      <c r="BK99" s="12">
        <f>'by country'!BK101-'by country'!BF101</f>
        <v>-9.9999999999999645E-2</v>
      </c>
      <c r="BL99" s="12">
        <f>'by country'!BL101-'by country'!BG101</f>
        <v>-9.9999999999999645E-2</v>
      </c>
      <c r="BM99" s="12">
        <f>'by country'!BM101-'by country'!BH101</f>
        <v>0</v>
      </c>
      <c r="BN99" s="12">
        <f>'by country'!BN101-'by country'!BI101</f>
        <v>0</v>
      </c>
      <c r="BO99" s="66">
        <f>'by country'!BO101-'by country'!BJ101</f>
        <v>8.0000000000000071E-2</v>
      </c>
      <c r="BP99" s="12">
        <f>'by country'!BP101-'by country'!BK101</f>
        <v>0.11000000000000032</v>
      </c>
      <c r="BQ99" s="12">
        <f>'by country'!BQ101-'by country'!BL101</f>
        <v>4.9999999999999822E-2</v>
      </c>
      <c r="BR99" s="12">
        <f>'by country'!BR101-'by country'!BM101</f>
        <v>4.9999999999999822E-2</v>
      </c>
      <c r="BS99" s="12">
        <f>'by country'!BS101-'by country'!BN101</f>
        <v>6.0000000000000497E-2</v>
      </c>
      <c r="BT99" s="65"/>
      <c r="BU99" s="9"/>
      <c r="BV99" s="9"/>
      <c r="BW99" s="9"/>
      <c r="BX99" s="9"/>
      <c r="BY99" s="91">
        <f>'by country'!BO101-'by country'!G101</f>
        <v>0.54</v>
      </c>
      <c r="BZ99" s="40">
        <f>'by country'!BP101-'by country'!H101</f>
        <v>-1.9999999999999574E-2</v>
      </c>
      <c r="CA99" s="40">
        <f>'by country'!BQ101-'by country'!I101</f>
        <v>8.9999999999999858E-2</v>
      </c>
      <c r="CB99" s="40">
        <f>'by country'!BR101-'by country'!J101</f>
        <v>0.3199999999999994</v>
      </c>
      <c r="CC99" s="40">
        <f>'by country'!BS101-'by country'!K101</f>
        <v>0.23000000000000043</v>
      </c>
      <c r="CD99" s="148">
        <f t="shared" si="26"/>
        <v>0</v>
      </c>
      <c r="CE99" s="116">
        <f t="shared" si="27"/>
        <v>1</v>
      </c>
      <c r="CF99" s="115">
        <f t="shared" si="28"/>
        <v>5</v>
      </c>
      <c r="CG99" s="114">
        <f t="shared" si="29"/>
        <v>14</v>
      </c>
      <c r="CH99" s="22">
        <f t="shared" si="34"/>
        <v>9</v>
      </c>
      <c r="CI99" s="117">
        <f t="shared" si="30"/>
        <v>14</v>
      </c>
      <c r="CJ99" s="118">
        <f t="shared" si="31"/>
        <v>10</v>
      </c>
      <c r="CK99" s="119">
        <f t="shared" si="32"/>
        <v>2</v>
      </c>
      <c r="CL99" s="120">
        <f t="shared" si="33"/>
        <v>0</v>
      </c>
    </row>
    <row r="100" spans="1:90" x14ac:dyDescent="0.25">
      <c r="A100" s="11" t="s">
        <v>39</v>
      </c>
      <c r="B100" s="12"/>
      <c r="C100" s="12"/>
      <c r="D100" s="12"/>
      <c r="E100" s="12"/>
      <c r="F100" s="12"/>
      <c r="G100" s="66"/>
      <c r="H100" s="12"/>
      <c r="I100" s="12"/>
      <c r="J100" s="12"/>
      <c r="K100" s="12"/>
      <c r="L100" s="66"/>
      <c r="M100" s="12"/>
      <c r="N100" s="12"/>
      <c r="O100" s="12"/>
      <c r="P100" s="12"/>
      <c r="Q100" s="66">
        <f>'by country'!Q102-'by country'!L102</f>
        <v>-0.44000000000000039</v>
      </c>
      <c r="R100" s="12">
        <f>'by country'!R102-'by country'!M102</f>
        <v>-0.57000000000000028</v>
      </c>
      <c r="S100" s="12">
        <f>'by country'!S102-'by country'!N102</f>
        <v>-6.0000000000000497E-2</v>
      </c>
      <c r="T100" s="12">
        <f>'by country'!T102-'by country'!O102</f>
        <v>-6.0000000000000497E-2</v>
      </c>
      <c r="U100" s="12">
        <f>'by country'!U102-'by country'!P102</f>
        <v>-0.29000000000000004</v>
      </c>
      <c r="V100" s="66">
        <f>'by country'!V102-'by country'!Q102</f>
        <v>-9.9999999999999645E-2</v>
      </c>
      <c r="W100" s="12">
        <f>'by country'!W102-'by country'!R102</f>
        <v>-0.14999999999999947</v>
      </c>
      <c r="X100" s="12">
        <f>'by country'!X102-'by country'!S102</f>
        <v>-4.9999999999999822E-2</v>
      </c>
      <c r="Y100" s="12">
        <f>'by country'!Y102-'by country'!T102</f>
        <v>-7.0000000000000284E-2</v>
      </c>
      <c r="Z100" s="12">
        <f>'by country'!Z102-'by country'!U102</f>
        <v>-9.9999999999999645E-2</v>
      </c>
      <c r="AA100" s="66">
        <f>'by country'!AA102-'by country'!V102</f>
        <v>8.9999999999999858E-2</v>
      </c>
      <c r="AB100" s="12">
        <f>'by country'!AB102-'by country'!W102</f>
        <v>4.0000000000000036E-2</v>
      </c>
      <c r="AC100" s="12">
        <f>'by country'!AC102-'by country'!X102</f>
        <v>6.0000000000000497E-2</v>
      </c>
      <c r="AD100" s="12">
        <f>'by country'!AD102-'by country'!Y102</f>
        <v>1.0000000000000675E-2</v>
      </c>
      <c r="AE100" s="12">
        <f>'by country'!AE102-'by country'!Z102</f>
        <v>6.9999999999999396E-2</v>
      </c>
      <c r="AF100" s="66">
        <f>'by country'!AF102-'by country'!AA102</f>
        <v>0.10999999999999943</v>
      </c>
      <c r="AG100" s="12">
        <f>'by country'!AG102-'by country'!AB102</f>
        <v>-1.0000000000000675E-2</v>
      </c>
      <c r="AH100" s="12">
        <f>'by country'!AH102-'by country'!AC102</f>
        <v>4.9999999999999822E-2</v>
      </c>
      <c r="AI100" s="12">
        <f>'by country'!AI102-'by country'!AD102</f>
        <v>2.9999999999999361E-2</v>
      </c>
      <c r="AJ100" s="12">
        <f>'by country'!AJ102-'by country'!AE102</f>
        <v>4.0000000000000036E-2</v>
      </c>
      <c r="AK100" s="66">
        <f>'by country'!AK102-'by country'!AF102</f>
        <v>8.0000000000000071E-2</v>
      </c>
      <c r="AL100" s="12">
        <f>'by country'!AL102-'by country'!AG102</f>
        <v>2.0000000000000462E-2</v>
      </c>
      <c r="AM100" s="12">
        <f>'by country'!AM102-'by country'!AH102</f>
        <v>9.9999999999999645E-2</v>
      </c>
      <c r="AN100" s="12">
        <f>'by country'!AN102-'by country'!AI102</f>
        <v>0.14000000000000057</v>
      </c>
      <c r="AO100" s="12">
        <f>'by country'!AO102-'by country'!AJ102</f>
        <v>7.0000000000000284E-2</v>
      </c>
      <c r="AP100" s="66">
        <f>'by country'!AP102-'by country'!AK102</f>
        <v>0</v>
      </c>
      <c r="AQ100" s="12">
        <f>'by country'!AQ102-'by country'!AL102</f>
        <v>0</v>
      </c>
      <c r="AR100" s="12">
        <f>'by country'!AR102-'by country'!AM102</f>
        <v>0</v>
      </c>
      <c r="AS100" s="12">
        <f>'by country'!AS102-'by country'!AN102</f>
        <v>-0.10000000000000053</v>
      </c>
      <c r="AT100" s="12">
        <f>'by country'!AT102-'by country'!AO102</f>
        <v>0</v>
      </c>
      <c r="AU100" s="66">
        <f>'by country'!AU102-'by country'!AP102</f>
        <v>0</v>
      </c>
      <c r="AV100" s="12">
        <f>'by country'!AV102-'by country'!AQ102</f>
        <v>0</v>
      </c>
      <c r="AW100" s="12">
        <f>'by country'!AW102-'by country'!AR102</f>
        <v>0</v>
      </c>
      <c r="AX100" s="12">
        <f>'by country'!AX102-'by country'!AS102</f>
        <v>0.10000000000000053</v>
      </c>
      <c r="AY100" s="12">
        <f>'by country'!AY102-'by country'!AT102</f>
        <v>0</v>
      </c>
      <c r="AZ100" s="66">
        <f>'by country'!AZ102-'by country'!AU102</f>
        <v>-0.19999999999999929</v>
      </c>
      <c r="BA100" s="12">
        <f>'by country'!BA102-'by country'!AV102</f>
        <v>-0.20000000000000018</v>
      </c>
      <c r="BB100" s="12">
        <f>'by country'!BB102-'by country'!AW102</f>
        <v>-9.9999999999999645E-2</v>
      </c>
      <c r="BC100" s="12">
        <f>'by country'!BC102-'by country'!AX102</f>
        <v>-0.20000000000000018</v>
      </c>
      <c r="BD100" s="12">
        <f>'by country'!BD102-'by country'!AY102</f>
        <v>-0.20000000000000018</v>
      </c>
      <c r="BE100" s="66">
        <f>'by country'!BE102-'by country'!AZ102</f>
        <v>9.9999999999999645E-2</v>
      </c>
      <c r="BF100" s="12">
        <f>'by country'!BF102-'by country'!BA102</f>
        <v>0</v>
      </c>
      <c r="BG100" s="12">
        <f>'by country'!BG102-'by country'!BB102</f>
        <v>-0.10000000000000053</v>
      </c>
      <c r="BH100" s="12">
        <f>'by country'!BH102-'by country'!BC102</f>
        <v>0</v>
      </c>
      <c r="BI100" s="12">
        <f>'by country'!BI102-'by country'!BD102</f>
        <v>0</v>
      </c>
      <c r="BJ100" s="66">
        <f>'by country'!BJ102-'by country'!BE102</f>
        <v>-0.20000000000000018</v>
      </c>
      <c r="BK100" s="12">
        <f>'by country'!BK102-'by country'!BF102</f>
        <v>-0.20000000000000018</v>
      </c>
      <c r="BL100" s="12">
        <f>'by country'!BL102-'by country'!BG102</f>
        <v>0</v>
      </c>
      <c r="BM100" s="12">
        <f>'by country'!BM102-'by country'!BH102</f>
        <v>0</v>
      </c>
      <c r="BN100" s="12">
        <f>'by country'!BN102-'by country'!BI102</f>
        <v>-9.9999999999999645E-2</v>
      </c>
      <c r="BO100" s="66">
        <f>'by country'!BO102-'by country'!BJ102</f>
        <v>7.0000000000000284E-2</v>
      </c>
      <c r="BP100" s="12">
        <f>'by country'!BP102-'by country'!BK102</f>
        <v>3.0000000000000249E-2</v>
      </c>
      <c r="BQ100" s="12">
        <f>'by country'!BQ102-'by country'!BL102</f>
        <v>-4.0000000000000036E-2</v>
      </c>
      <c r="BR100" s="12">
        <f>'by country'!BR102-'by country'!BM102</f>
        <v>-4.9999999999999822E-2</v>
      </c>
      <c r="BS100" s="12">
        <f>'by country'!BS102-'by country'!BN102</f>
        <v>4.0000000000000036E-2</v>
      </c>
      <c r="BT100" s="66">
        <f>'by country'!BT102-'by country'!BO102</f>
        <v>-0.58000000000000007</v>
      </c>
      <c r="BU100" s="12">
        <f>'by country'!BU102-'by country'!BP102</f>
        <v>0.25</v>
      </c>
      <c r="BV100" s="12">
        <f>'by country'!BV102-'by country'!BQ102</f>
        <v>0.30000000000000071</v>
      </c>
      <c r="BW100" s="12">
        <f>'by country'!BW102-'by country'!BR102</f>
        <v>-2.0000000000000462E-2</v>
      </c>
      <c r="BX100" s="12">
        <f>'by country'!BX102-'by country'!BS102</f>
        <v>-9.9999999999997868E-3</v>
      </c>
      <c r="BY100" s="91">
        <f>'by country'!BT102-'by country'!L102</f>
        <v>-1.0700000000000003</v>
      </c>
      <c r="BZ100" s="40">
        <f>'by country'!BU102-'by country'!M102</f>
        <v>-0.79</v>
      </c>
      <c r="CA100" s="40">
        <f>'by country'!BV102-'by country'!N102</f>
        <v>0.16000000000000014</v>
      </c>
      <c r="CB100" s="40">
        <f>'by country'!BW102-'by country'!O102</f>
        <v>-0.22000000000000064</v>
      </c>
      <c r="CC100" s="40">
        <f>'by country'!BX102-'by country'!P102</f>
        <v>-0.47999999999999954</v>
      </c>
      <c r="CD100" s="148">
        <f t="shared" si="26"/>
        <v>2</v>
      </c>
      <c r="CE100" s="116">
        <f t="shared" si="27"/>
        <v>2</v>
      </c>
      <c r="CF100" s="115">
        <f t="shared" si="28"/>
        <v>7</v>
      </c>
      <c r="CG100" s="114">
        <f t="shared" si="29"/>
        <v>15</v>
      </c>
      <c r="CH100" s="22">
        <f t="shared" si="34"/>
        <v>13</v>
      </c>
      <c r="CI100" s="117">
        <f t="shared" si="30"/>
        <v>18</v>
      </c>
      <c r="CJ100" s="118">
        <f t="shared" si="31"/>
        <v>2</v>
      </c>
      <c r="CK100" s="119">
        <f t="shared" si="32"/>
        <v>1</v>
      </c>
      <c r="CL100" s="120">
        <f t="shared" si="33"/>
        <v>0</v>
      </c>
    </row>
    <row r="101" spans="1:90" x14ac:dyDescent="0.25">
      <c r="A101" s="11" t="s">
        <v>40</v>
      </c>
      <c r="B101" s="12"/>
      <c r="C101" s="12"/>
      <c r="D101" s="12"/>
      <c r="E101" s="12"/>
      <c r="F101" s="12"/>
      <c r="G101" s="66"/>
      <c r="H101" s="12"/>
      <c r="I101" s="12"/>
      <c r="J101" s="12"/>
      <c r="K101" s="12"/>
      <c r="L101" s="66"/>
      <c r="M101" s="12"/>
      <c r="N101" s="12"/>
      <c r="O101" s="12"/>
      <c r="P101" s="12"/>
      <c r="Q101" s="66"/>
      <c r="R101" s="12"/>
      <c r="S101" s="12"/>
      <c r="T101" s="12"/>
      <c r="U101" s="12"/>
      <c r="V101" s="66"/>
      <c r="W101" s="12"/>
      <c r="X101" s="12"/>
      <c r="Y101" s="12"/>
      <c r="Z101" s="12"/>
      <c r="AA101" s="66"/>
      <c r="AB101" s="12"/>
      <c r="AC101" s="12"/>
      <c r="AD101" s="12"/>
      <c r="AE101" s="12"/>
      <c r="AF101" s="66">
        <f>'by country'!AF103-'by country'!AA103</f>
        <v>-7.0000000000000284E-2</v>
      </c>
      <c r="AG101" s="12">
        <f>'by country'!AG103-'by country'!AB103</f>
        <v>-8.0000000000000071E-2</v>
      </c>
      <c r="AH101" s="12">
        <f>'by country'!AH103-'by country'!AC103</f>
        <v>-2.0000000000000462E-2</v>
      </c>
      <c r="AI101" s="12">
        <f>'by country'!AI103-'by country'!AD103</f>
        <v>-0.14000000000000057</v>
      </c>
      <c r="AJ101" s="12">
        <f>'by country'!AJ103-'by country'!AE103</f>
        <v>-8.9999999999999858E-2</v>
      </c>
      <c r="AK101" s="66">
        <f>'by country'!AK103-'by country'!AF103</f>
        <v>0.15000000000000036</v>
      </c>
      <c r="AL101" s="12">
        <f>'by country'!AL103-'by country'!AG103</f>
        <v>8.0000000000000071E-2</v>
      </c>
      <c r="AM101" s="12">
        <f>'by country'!AM103-'by country'!AH103</f>
        <v>4.0000000000000036E-2</v>
      </c>
      <c r="AN101" s="12">
        <f>'by country'!AN103-'by country'!AI103</f>
        <v>0.16000000000000014</v>
      </c>
      <c r="AO101" s="12">
        <f>'by country'!AO103-'by country'!AJ103</f>
        <v>9.9999999999999645E-2</v>
      </c>
      <c r="AP101" s="66">
        <f>'by country'!AP103-'by country'!AK103</f>
        <v>-0.10000000000000053</v>
      </c>
      <c r="AQ101" s="12">
        <f>'by country'!AQ103-'by country'!AL103</f>
        <v>-9.9999999999999645E-2</v>
      </c>
      <c r="AR101" s="12">
        <f>'by country'!AR103-'by country'!AM103</f>
        <v>0</v>
      </c>
      <c r="AS101" s="12">
        <f>'by country'!AS103-'by country'!AN103</f>
        <v>-0.20000000000000018</v>
      </c>
      <c r="AT101" s="12">
        <f>'by country'!AT103-'by country'!AO103</f>
        <v>-9.9999999999999645E-2</v>
      </c>
      <c r="AU101" s="66">
        <f>'by country'!AU103-'by country'!AP103</f>
        <v>0.10000000000000053</v>
      </c>
      <c r="AV101" s="12">
        <f>'by country'!AV103-'by country'!AQ103</f>
        <v>9.9999999999999645E-2</v>
      </c>
      <c r="AW101" s="12">
        <f>'by country'!AW103-'by country'!AR103</f>
        <v>0.20000000000000018</v>
      </c>
      <c r="AX101" s="12">
        <f>'by country'!AX103-'by country'!AS103</f>
        <v>0.29999999999999982</v>
      </c>
      <c r="AY101" s="12">
        <f>'by country'!AY103-'by country'!AT103</f>
        <v>0.20000000000000018</v>
      </c>
      <c r="AZ101" s="66">
        <f>'by country'!AZ103-'by country'!AU103</f>
        <v>-0.60000000000000053</v>
      </c>
      <c r="BA101" s="12">
        <f>'by country'!BA103-'by country'!AV103</f>
        <v>-0.5</v>
      </c>
      <c r="BB101" s="12">
        <f>'by country'!BB103-'by country'!AW103</f>
        <v>-0.40000000000000036</v>
      </c>
      <c r="BC101" s="12">
        <f>'by country'!BC103-'by country'!AX103</f>
        <v>-0.5</v>
      </c>
      <c r="BD101" s="12">
        <f>'by country'!BD103-'by country'!AY103</f>
        <v>-0.5</v>
      </c>
      <c r="BE101" s="66">
        <f>'by country'!BE103-'by country'!AZ103</f>
        <v>0.79999999999999982</v>
      </c>
      <c r="BF101" s="12">
        <f>'by country'!BF103-'by country'!BA103</f>
        <v>0.90000000000000036</v>
      </c>
      <c r="BG101" s="12">
        <f>'by country'!BG103-'by country'!BB103</f>
        <v>0.5</v>
      </c>
      <c r="BH101" s="12">
        <f>'by country'!BH103-'by country'!BC103</f>
        <v>0.70000000000000018</v>
      </c>
      <c r="BI101" s="12">
        <f>'by country'!BI103-'by country'!BD103</f>
        <v>0.69999999999999929</v>
      </c>
      <c r="BJ101" s="66">
        <f>'by country'!BJ103-'by country'!BE103</f>
        <v>0.10000000000000053</v>
      </c>
      <c r="BK101" s="12">
        <f>'by country'!BK103-'by country'!BF103</f>
        <v>9.9999999999999645E-2</v>
      </c>
      <c r="BL101" s="12">
        <f>'by country'!BL103-'by country'!BG103</f>
        <v>0</v>
      </c>
      <c r="BM101" s="12">
        <f>'by country'!BM103-'by country'!BH103</f>
        <v>-9.9999999999999645E-2</v>
      </c>
      <c r="BN101" s="12">
        <f>'by country'!BN103-'by country'!BI103</f>
        <v>0</v>
      </c>
      <c r="BO101" s="66">
        <f>'by country'!BO103-'by country'!BJ103</f>
        <v>0.29999999999999982</v>
      </c>
      <c r="BP101" s="12">
        <f>'by country'!BP103-'by country'!BK103</f>
        <v>0.32000000000000028</v>
      </c>
      <c r="BQ101" s="12">
        <f>'by country'!BQ103-'by country'!BL103</f>
        <v>0.1800000000000006</v>
      </c>
      <c r="BR101" s="12">
        <f>'by country'!BR103-'by country'!BM103</f>
        <v>0.25999999999999979</v>
      </c>
      <c r="BS101" s="12">
        <f>'by country'!BS103-'by country'!BN103</f>
        <v>0.30000000000000071</v>
      </c>
      <c r="BT101" s="66">
        <f>'by country'!BT103-'by country'!BO103</f>
        <v>-0.37999999999999989</v>
      </c>
      <c r="BU101" s="12">
        <f>'by country'!BU103-'by country'!BP103</f>
        <v>-0.6899999999999995</v>
      </c>
      <c r="BV101" s="12">
        <f>'by country'!BV103-'by country'!BQ103</f>
        <v>0.27999999999999936</v>
      </c>
      <c r="BW101" s="12">
        <f>'by country'!BW103-'by country'!BR103</f>
        <v>-0.28000000000000025</v>
      </c>
      <c r="BX101" s="12">
        <f>'by country'!BX103-'by country'!BS103</f>
        <v>-0.26000000000000068</v>
      </c>
      <c r="BY101" s="91">
        <f>'by country'!BT103-'by country'!AA103</f>
        <v>0.29999999999999982</v>
      </c>
      <c r="BZ101" s="40">
        <f>'by country'!BU103-'by country'!AB103</f>
        <v>0.13000000000000078</v>
      </c>
      <c r="CA101" s="40">
        <f>'by country'!BV103-'by country'!AC103</f>
        <v>0.77999999999999936</v>
      </c>
      <c r="CB101" s="40">
        <f>'by country'!BW103-'by country'!AD103</f>
        <v>0.19999999999999929</v>
      </c>
      <c r="CC101" s="40">
        <f>'by country'!BX103-'by country'!AE103</f>
        <v>0.34999999999999964</v>
      </c>
      <c r="CD101" s="148">
        <f t="shared" si="26"/>
        <v>2</v>
      </c>
      <c r="CE101" s="116">
        <f t="shared" si="27"/>
        <v>7</v>
      </c>
      <c r="CF101" s="115">
        <f t="shared" si="28"/>
        <v>2</v>
      </c>
      <c r="CG101" s="114">
        <f t="shared" si="29"/>
        <v>8</v>
      </c>
      <c r="CH101" s="22">
        <f t="shared" si="34"/>
        <v>3</v>
      </c>
      <c r="CI101" s="117">
        <f t="shared" si="30"/>
        <v>7</v>
      </c>
      <c r="CJ101" s="118">
        <f t="shared" si="31"/>
        <v>5</v>
      </c>
      <c r="CK101" s="119">
        <f t="shared" si="32"/>
        <v>7</v>
      </c>
      <c r="CL101" s="120">
        <f t="shared" si="33"/>
        <v>4</v>
      </c>
    </row>
    <row r="102" spans="1:90" x14ac:dyDescent="0.25">
      <c r="A102" s="11" t="s">
        <v>41</v>
      </c>
      <c r="B102" s="12">
        <v>5.35</v>
      </c>
      <c r="C102" s="12">
        <v>5.51</v>
      </c>
      <c r="D102" s="12">
        <v>5.75</v>
      </c>
      <c r="E102" s="12">
        <v>5.93</v>
      </c>
      <c r="F102" s="12">
        <v>5.71</v>
      </c>
      <c r="G102" s="66"/>
      <c r="H102" s="12"/>
      <c r="I102" s="12"/>
      <c r="J102" s="12"/>
      <c r="K102" s="12"/>
      <c r="L102" s="66"/>
      <c r="M102" s="12"/>
      <c r="N102" s="12"/>
      <c r="O102" s="12"/>
      <c r="P102" s="12"/>
      <c r="Q102" s="66"/>
      <c r="R102" s="12"/>
      <c r="S102" s="12"/>
      <c r="T102" s="12"/>
      <c r="U102" s="12"/>
      <c r="V102" s="66"/>
      <c r="W102" s="12"/>
      <c r="X102" s="12"/>
      <c r="Y102" s="12"/>
      <c r="Z102" s="12"/>
      <c r="AA102" s="66">
        <f>'by country'!AA104-'by country'!G104</f>
        <v>0.50999999999999979</v>
      </c>
      <c r="AB102" s="12">
        <f>'by country'!AB104-'by country'!H104</f>
        <v>0.22999999999999954</v>
      </c>
      <c r="AC102" s="12">
        <f>'by country'!AC104-'by country'!I104</f>
        <v>-1.0000000000000675E-2</v>
      </c>
      <c r="AD102" s="12">
        <f>'by country'!AD104-'by country'!J104</f>
        <v>0.12000000000000011</v>
      </c>
      <c r="AE102" s="12">
        <f>'by country'!AE104-'by country'!K104</f>
        <v>0.23000000000000043</v>
      </c>
      <c r="AF102" s="66">
        <f>'by country'!AF104-'by country'!AA104</f>
        <v>-4.0000000000000036E-2</v>
      </c>
      <c r="AG102" s="12">
        <f>'by country'!AG104-'by country'!AB104</f>
        <v>-3.0000000000000249E-2</v>
      </c>
      <c r="AH102" s="12">
        <f>'by country'!AH104-'by country'!AC104</f>
        <v>2.0000000000000462E-2</v>
      </c>
      <c r="AI102" s="12">
        <f>'by country'!AI104-'by country'!AD104</f>
        <v>9.9999999999997868E-3</v>
      </c>
      <c r="AJ102" s="12">
        <f>'by country'!AJ104-'by country'!AE104</f>
        <v>-3.0000000000000249E-2</v>
      </c>
      <c r="AK102" s="66">
        <f>'by country'!AK104-'by country'!AF104</f>
        <v>3.0000000000000249E-2</v>
      </c>
      <c r="AL102" s="12">
        <f>'by country'!AL104-'by country'!AG104</f>
        <v>0.15000000000000036</v>
      </c>
      <c r="AM102" s="12">
        <f>'by country'!AM104-'by country'!AH104</f>
        <v>5.9999999999999609E-2</v>
      </c>
      <c r="AN102" s="12">
        <f>'by country'!AN104-'by country'!AI104</f>
        <v>0.11000000000000032</v>
      </c>
      <c r="AO102" s="12">
        <f>'by country'!AO104-'by country'!AJ104</f>
        <v>0.12999999999999989</v>
      </c>
      <c r="AP102" s="66">
        <f>'by country'!AP104-'by country'!AK104</f>
        <v>-0.20000000000000018</v>
      </c>
      <c r="AQ102" s="12">
        <f>'by country'!AQ104-'by country'!AL104</f>
        <v>-0.40000000000000036</v>
      </c>
      <c r="AR102" s="12">
        <f>'by country'!AR104-'by country'!AM104</f>
        <v>-0.29999999999999982</v>
      </c>
      <c r="AS102" s="12">
        <f>'by country'!AS104-'by country'!AN104</f>
        <v>-0.20000000000000018</v>
      </c>
      <c r="AT102" s="12">
        <f>'by country'!AT104-'by country'!AO104</f>
        <v>-0.29999999999999982</v>
      </c>
      <c r="AU102" s="66">
        <f>'by country'!AU104-'by country'!AP104</f>
        <v>0</v>
      </c>
      <c r="AV102" s="12">
        <f>'by country'!AV104-'by country'!AQ104</f>
        <v>0.10000000000000053</v>
      </c>
      <c r="AW102" s="12">
        <f>'by country'!AW104-'by country'!AR104</f>
        <v>9.9999999999999645E-2</v>
      </c>
      <c r="AX102" s="12">
        <f>'by country'!AX104-'by country'!AS104</f>
        <v>0</v>
      </c>
      <c r="AY102" s="12">
        <f>'by country'!AY104-'by country'!AT104</f>
        <v>0</v>
      </c>
      <c r="AZ102" s="66">
        <f>'by country'!AZ104-'by country'!AU104</f>
        <v>0</v>
      </c>
      <c r="BA102" s="12">
        <f>'by country'!BA104-'by country'!AV104</f>
        <v>-0.10000000000000053</v>
      </c>
      <c r="BB102" s="12">
        <f>'by country'!BB104-'by country'!AW104</f>
        <v>0</v>
      </c>
      <c r="BC102" s="12">
        <f>'by country'!BC104-'by country'!AX104</f>
        <v>-9.9999999999999645E-2</v>
      </c>
      <c r="BD102" s="12">
        <f>'by country'!BD104-'by country'!AY104</f>
        <v>0</v>
      </c>
      <c r="BE102" s="66">
        <f>'by country'!BE104-'by country'!AZ104</f>
        <v>0.10000000000000053</v>
      </c>
      <c r="BF102" s="12">
        <f>'by country'!BF104-'by country'!BA104</f>
        <v>0.20000000000000018</v>
      </c>
      <c r="BG102" s="12">
        <f>'by country'!BG104-'by country'!BB104</f>
        <v>0</v>
      </c>
      <c r="BH102" s="12">
        <f>'by country'!BH104-'by country'!BC104</f>
        <v>0.29999999999999982</v>
      </c>
      <c r="BI102" s="12">
        <f>'by country'!BI104-'by country'!BD104</f>
        <v>0.10000000000000053</v>
      </c>
      <c r="BJ102" s="66">
        <f>'by country'!BJ104-'by country'!BE104</f>
        <v>9.9999999999999645E-2</v>
      </c>
      <c r="BK102" s="12">
        <f>'by country'!BK104-'by country'!BF104</f>
        <v>0.10000000000000053</v>
      </c>
      <c r="BL102" s="12">
        <f>'by country'!BL104-'by country'!BG104</f>
        <v>0.20000000000000018</v>
      </c>
      <c r="BM102" s="12">
        <f>'by country'!BM104-'by country'!BH104</f>
        <v>0</v>
      </c>
      <c r="BN102" s="12">
        <f>'by country'!BN104-'by country'!BI104</f>
        <v>9.9999999999999645E-2</v>
      </c>
      <c r="BO102" s="66">
        <f>'by country'!BO104-'by country'!BJ104</f>
        <v>0.25</v>
      </c>
      <c r="BP102" s="12">
        <f>'by country'!BP104-'by country'!BK104</f>
        <v>0.19999999999999929</v>
      </c>
      <c r="BQ102" s="12">
        <f>'by country'!BQ104-'by country'!BL104</f>
        <v>3.0000000000000249E-2</v>
      </c>
      <c r="BR102" s="12">
        <f>'by country'!BR104-'by country'!BM104</f>
        <v>8.9999999999999858E-2</v>
      </c>
      <c r="BS102" s="12">
        <f>'by country'!BS104-'by country'!BN104</f>
        <v>0.17999999999999972</v>
      </c>
      <c r="BT102" s="66">
        <f>'by country'!BT104-'by country'!BO104</f>
        <v>-0.12000000000000011</v>
      </c>
      <c r="BU102" s="12">
        <f>'by country'!BU104-'by country'!BP104</f>
        <v>-0.33000000000000007</v>
      </c>
      <c r="BV102" s="12">
        <f>'by country'!BV104-'by country'!BQ104</f>
        <v>0.4399999999999995</v>
      </c>
      <c r="BW102" s="12">
        <f>'by country'!BW104-'by country'!BR104</f>
        <v>3.0000000000000249E-2</v>
      </c>
      <c r="BX102" s="12">
        <f>'by country'!BX104-'by country'!BS104</f>
        <v>1.0000000000000675E-2</v>
      </c>
      <c r="BY102" s="91">
        <f>'by country'!BT104-'by country'!B104</f>
        <v>0.78000000000000025</v>
      </c>
      <c r="BZ102" s="40">
        <f>'by country'!BU104-'by country'!C104</f>
        <v>0.25999999999999979</v>
      </c>
      <c r="CA102" s="40">
        <f>'by country'!BV104-'by country'!D104</f>
        <v>0.51999999999999957</v>
      </c>
      <c r="CB102" s="40">
        <f>'by country'!BW104-'by country'!E104</f>
        <v>0.39000000000000057</v>
      </c>
      <c r="CC102" s="40">
        <f>'by country'!BX104-'by country'!F104</f>
        <v>0.48000000000000043</v>
      </c>
      <c r="CD102" s="148">
        <f t="shared" si="26"/>
        <v>0</v>
      </c>
      <c r="CE102" s="116">
        <f t="shared" si="27"/>
        <v>4</v>
      </c>
      <c r="CF102" s="115">
        <f t="shared" si="28"/>
        <v>3</v>
      </c>
      <c r="CG102" s="114">
        <f t="shared" si="29"/>
        <v>6</v>
      </c>
      <c r="CH102" s="22">
        <f t="shared" si="34"/>
        <v>8</v>
      </c>
      <c r="CI102" s="117">
        <f t="shared" si="30"/>
        <v>16</v>
      </c>
      <c r="CJ102" s="118">
        <f t="shared" si="31"/>
        <v>10</v>
      </c>
      <c r="CK102" s="119">
        <f t="shared" si="32"/>
        <v>2</v>
      </c>
      <c r="CL102" s="120">
        <f t="shared" si="33"/>
        <v>5</v>
      </c>
    </row>
    <row r="103" spans="1:90" x14ac:dyDescent="0.25">
      <c r="A103" s="11" t="s">
        <v>42</v>
      </c>
      <c r="B103" s="12">
        <v>4.4400000000000004</v>
      </c>
      <c r="C103" s="12">
        <v>3.77</v>
      </c>
      <c r="D103" s="12">
        <v>4.55</v>
      </c>
      <c r="E103" s="12">
        <v>5.38</v>
      </c>
      <c r="F103" s="12">
        <v>4.6100000000000003</v>
      </c>
      <c r="G103" s="66">
        <f>'by country'!G105-'by country'!B105</f>
        <v>0.16999999999999993</v>
      </c>
      <c r="H103" s="12">
        <f>'by country'!H105-'by country'!C105</f>
        <v>0.2200000000000002</v>
      </c>
      <c r="I103" s="12">
        <f>'by country'!I105-'by country'!D105</f>
        <v>-0.13999999999999968</v>
      </c>
      <c r="J103" s="12">
        <f>'by country'!J105-'by country'!E105</f>
        <v>-0.11000000000000032</v>
      </c>
      <c r="K103" s="12">
        <f>'by country'!K105-'by country'!F105</f>
        <v>1.9999999999999574E-2</v>
      </c>
      <c r="L103" s="66">
        <f>'by country'!L105-'by country'!G105</f>
        <v>0.39999999999999947</v>
      </c>
      <c r="M103" s="12">
        <f>'by country'!M105-'by country'!H105</f>
        <v>1.0699999999999994</v>
      </c>
      <c r="N103" s="12">
        <f>'by country'!N105-'by country'!I105</f>
        <v>0.25</v>
      </c>
      <c r="O103" s="12">
        <f>'by country'!O105-'by country'!J105</f>
        <v>0.12000000000000011</v>
      </c>
      <c r="P103" s="12">
        <f>'by country'!P105-'by country'!K105</f>
        <v>0.46999999999999975</v>
      </c>
      <c r="Q103" s="66">
        <f>'by country'!Q105-'by country'!L105</f>
        <v>-0.37000000000000011</v>
      </c>
      <c r="R103" s="12">
        <f>'by country'!R105-'by country'!M105</f>
        <v>-0.98999999999999932</v>
      </c>
      <c r="S103" s="12">
        <f>'by country'!S105-'by country'!N105</f>
        <v>-8.0000000000000071E-2</v>
      </c>
      <c r="T103" s="12">
        <f>'by country'!T105-'by country'!O105</f>
        <v>0</v>
      </c>
      <c r="U103" s="12">
        <f>'by country'!U105-'by country'!P105</f>
        <v>-0.36999999999999922</v>
      </c>
      <c r="V103" s="66">
        <f>'by country'!V105-'by country'!Q105</f>
        <v>-0.19999999999999929</v>
      </c>
      <c r="W103" s="12">
        <f>'by country'!W105-'by country'!R105</f>
        <v>-5.0000000000000711E-2</v>
      </c>
      <c r="X103" s="12">
        <f>'by country'!X105-'by country'!S105</f>
        <v>-0.33999999999999986</v>
      </c>
      <c r="Y103" s="12">
        <f>'by country'!Y105-'by country'!T105</f>
        <v>-0.33000000000000007</v>
      </c>
      <c r="Z103" s="12">
        <f>'by country'!Z105-'by country'!U105</f>
        <v>-0.20000000000000018</v>
      </c>
      <c r="AA103" s="66">
        <f>'by country'!AA105-'by country'!V105</f>
        <v>7.9999999999999183E-2</v>
      </c>
      <c r="AB103" s="12">
        <f>'by country'!AB105-'by country'!W105</f>
        <v>-0.10999999999999943</v>
      </c>
      <c r="AC103" s="12">
        <f>'by country'!AC105-'by country'!X105</f>
        <v>0.16000000000000014</v>
      </c>
      <c r="AD103" s="12">
        <f>'by country'!AD105-'by country'!Y105</f>
        <v>5.0000000000000711E-2</v>
      </c>
      <c r="AE103" s="12">
        <f>'by country'!AE105-'by country'!Z105</f>
        <v>1.9999999999999574E-2</v>
      </c>
      <c r="AF103" s="66">
        <f>'by country'!AF105-'by country'!AA105</f>
        <v>-0.21999999999999975</v>
      </c>
      <c r="AG103" s="12">
        <f>'by country'!AG105-'by country'!AB105</f>
        <v>-0.18999999999999995</v>
      </c>
      <c r="AH103" s="12">
        <f>'by country'!AH105-'by country'!AC105</f>
        <v>-3.0000000000000249E-2</v>
      </c>
      <c r="AI103" s="12">
        <f>'by country'!AI105-'by country'!AD105</f>
        <v>-0.15000000000000036</v>
      </c>
      <c r="AJ103" s="12">
        <f>'by country'!AJ105-'by country'!AE105</f>
        <v>-0.14999999999999947</v>
      </c>
      <c r="AK103" s="66">
        <f>'by country'!AK105-'by country'!AF105</f>
        <v>0.10000000000000053</v>
      </c>
      <c r="AL103" s="12">
        <f>'by country'!AL105-'by country'!AG105</f>
        <v>-2.0000000000000018E-2</v>
      </c>
      <c r="AM103" s="12">
        <f>'by country'!AM105-'by country'!AH105</f>
        <v>-7.0000000000000284E-2</v>
      </c>
      <c r="AN103" s="12">
        <f>'by country'!AN105-'by country'!AI105</f>
        <v>4.0000000000000036E-2</v>
      </c>
      <c r="AO103" s="12">
        <f>'by country'!AO105-'by country'!AJ105</f>
        <v>0</v>
      </c>
      <c r="AP103" s="66">
        <f>'by country'!AP105-'by country'!AK105</f>
        <v>-0.10000000000000053</v>
      </c>
      <c r="AQ103" s="12">
        <f>'by country'!AQ105-'by country'!AL105</f>
        <v>-0.20000000000000018</v>
      </c>
      <c r="AR103" s="12">
        <f>'by country'!AR105-'by country'!AM105</f>
        <v>0</v>
      </c>
      <c r="AS103" s="12">
        <f>'by country'!AS105-'by country'!AN105</f>
        <v>-9.9999999999999645E-2</v>
      </c>
      <c r="AT103" s="12">
        <f>'by country'!AT105-'by country'!AO105</f>
        <v>-0.10000000000000053</v>
      </c>
      <c r="AU103" s="66">
        <f>'by country'!AU105-'by country'!AP105</f>
        <v>0</v>
      </c>
      <c r="AV103" s="12">
        <f>'by country'!AV105-'by country'!AQ105</f>
        <v>-0.20000000000000018</v>
      </c>
      <c r="AW103" s="12">
        <f>'by country'!AW105-'by country'!AR105</f>
        <v>0</v>
      </c>
      <c r="AX103" s="12">
        <f>'by country'!AX105-'by country'!AS105</f>
        <v>0</v>
      </c>
      <c r="AY103" s="12">
        <f>'by country'!AY105-'by country'!AT105</f>
        <v>0</v>
      </c>
      <c r="AZ103" s="66">
        <f>'by country'!AZ105-'by country'!AU105</f>
        <v>0.10000000000000053</v>
      </c>
      <c r="BA103" s="12">
        <f>'by country'!BA105-'by country'!AV105</f>
        <v>0.30000000000000027</v>
      </c>
      <c r="BB103" s="12">
        <f>'by country'!BB105-'by country'!AW105</f>
        <v>0.10000000000000053</v>
      </c>
      <c r="BC103" s="12">
        <f>'by country'!BC105-'by country'!AX105</f>
        <v>0</v>
      </c>
      <c r="BD103" s="12">
        <f>'by country'!BD105-'by country'!AY105</f>
        <v>0.10000000000000053</v>
      </c>
      <c r="BE103" s="66">
        <f>'by country'!BE105-'by country'!AZ105</f>
        <v>9.9999999999999645E-2</v>
      </c>
      <c r="BF103" s="12">
        <f>'by country'!BF105-'by country'!BA105</f>
        <v>-0.10000000000000009</v>
      </c>
      <c r="BG103" s="12">
        <f>'by country'!BG105-'by country'!BB105</f>
        <v>-0.30000000000000071</v>
      </c>
      <c r="BH103" s="12">
        <f>'by country'!BH105-'by country'!BC105</f>
        <v>0</v>
      </c>
      <c r="BI103" s="12">
        <f>'by country'!BI105-'by country'!BD105</f>
        <v>-0.10000000000000053</v>
      </c>
      <c r="BJ103" s="66">
        <f>'by country'!BJ105-'by country'!BE105</f>
        <v>0.40000000000000036</v>
      </c>
      <c r="BK103" s="12">
        <f>'by country'!BK105-'by country'!BF105</f>
        <v>0.39999999999999991</v>
      </c>
      <c r="BL103" s="12">
        <f>'by country'!BL105-'by country'!BG105</f>
        <v>0.40000000000000036</v>
      </c>
      <c r="BM103" s="12">
        <f>'by country'!BM105-'by country'!BH105</f>
        <v>0.29999999999999982</v>
      </c>
      <c r="BN103" s="12">
        <f>'by country'!BN105-'by country'!BI105</f>
        <v>0.40000000000000036</v>
      </c>
      <c r="BO103" s="65"/>
      <c r="BP103" s="9"/>
      <c r="BQ103" s="9"/>
      <c r="BR103" s="9"/>
      <c r="BS103" s="9"/>
      <c r="BT103" s="65"/>
      <c r="BU103" s="9"/>
      <c r="BV103" s="9"/>
      <c r="BW103" s="9"/>
      <c r="BX103" s="9"/>
      <c r="BY103" s="91">
        <f>'by country'!BJ105-'by country'!B105</f>
        <v>0.45999999999999996</v>
      </c>
      <c r="BZ103" s="40">
        <f>'by country'!BK105-'by country'!C105</f>
        <v>0.12999999999999989</v>
      </c>
      <c r="CA103" s="40">
        <f>'by country'!BL105-'by country'!D105</f>
        <v>-4.9999999999999822E-2</v>
      </c>
      <c r="CB103" s="40">
        <f>'by country'!BM105-'by country'!E105</f>
        <v>-0.17999999999999972</v>
      </c>
      <c r="CC103" s="40">
        <f>'by country'!BN105-'by country'!F105</f>
        <v>8.9999999999999858E-2</v>
      </c>
      <c r="CD103" s="148">
        <f t="shared" si="26"/>
        <v>1</v>
      </c>
      <c r="CE103" s="116">
        <f t="shared" si="27"/>
        <v>5</v>
      </c>
      <c r="CF103" s="115">
        <f t="shared" si="28"/>
        <v>9</v>
      </c>
      <c r="CG103" s="114">
        <f t="shared" si="29"/>
        <v>11</v>
      </c>
      <c r="CH103" s="22">
        <f t="shared" si="34"/>
        <v>9</v>
      </c>
      <c r="CI103" s="117">
        <f t="shared" si="30"/>
        <v>10</v>
      </c>
      <c r="CJ103" s="118">
        <f t="shared" si="31"/>
        <v>5</v>
      </c>
      <c r="CK103" s="119">
        <f t="shared" si="32"/>
        <v>8</v>
      </c>
      <c r="CL103" s="120">
        <f t="shared" si="33"/>
        <v>6</v>
      </c>
    </row>
    <row r="104" spans="1:90" x14ac:dyDescent="0.25">
      <c r="A104" s="11" t="s">
        <v>74</v>
      </c>
      <c r="B104" s="12"/>
      <c r="C104" s="12"/>
      <c r="D104" s="12"/>
      <c r="E104" s="12"/>
      <c r="F104" s="12"/>
      <c r="G104" s="66"/>
      <c r="H104" s="12"/>
      <c r="I104" s="12"/>
      <c r="J104" s="12"/>
      <c r="K104" s="12"/>
      <c r="L104" s="66"/>
      <c r="M104" s="12"/>
      <c r="N104" s="12"/>
      <c r="O104" s="12"/>
      <c r="P104" s="12"/>
      <c r="Q104" s="66"/>
      <c r="R104" s="12"/>
      <c r="S104" s="12"/>
      <c r="T104" s="12"/>
      <c r="U104" s="12"/>
      <c r="V104" s="66"/>
      <c r="W104" s="12"/>
      <c r="X104" s="12"/>
      <c r="Y104" s="12"/>
      <c r="Z104" s="12"/>
      <c r="AA104" s="66"/>
      <c r="AB104" s="12"/>
      <c r="AC104" s="12"/>
      <c r="AD104" s="12"/>
      <c r="AE104" s="12"/>
      <c r="AF104" s="66">
        <f>'by country'!AF106-'by country'!AA106</f>
        <v>0.12999999999999989</v>
      </c>
      <c r="AG104" s="12">
        <f>'by country'!AG106-'by country'!AB106</f>
        <v>0.24000000000000021</v>
      </c>
      <c r="AH104" s="12">
        <f>'by country'!AH106-'by country'!AC106</f>
        <v>4.0000000000000036E-2</v>
      </c>
      <c r="AI104" s="12">
        <f>'by country'!AI106-'by country'!AD106</f>
        <v>-2.9999999999999361E-2</v>
      </c>
      <c r="AJ104" s="12">
        <f>'by country'!AJ106-'by country'!AE106</f>
        <v>9.9999999999999645E-2</v>
      </c>
      <c r="AK104" s="66"/>
      <c r="AL104" s="12"/>
      <c r="AM104" s="12"/>
      <c r="AN104" s="12"/>
      <c r="AO104" s="12"/>
      <c r="AP104" s="65"/>
      <c r="AQ104" s="9"/>
      <c r="AR104" s="9"/>
      <c r="AS104" s="9"/>
      <c r="AT104" s="9"/>
      <c r="AU104" s="66">
        <f>'by country'!AU106-'by country'!AF106</f>
        <v>-9.9999999999999645E-2</v>
      </c>
      <c r="AV104" s="12">
        <f>'by country'!AV106-'by country'!AG106</f>
        <v>-9.0000000000000746E-2</v>
      </c>
      <c r="AW104" s="12">
        <f>'by country'!AW106-'by country'!AH106</f>
        <v>-0.33000000000000007</v>
      </c>
      <c r="AX104" s="12">
        <f>'by country'!AX106-'by country'!AI106</f>
        <v>-0.10000000000000142</v>
      </c>
      <c r="AY104" s="12">
        <f>'by country'!AY106-'by country'!AJ106</f>
        <v>-0.19999999999999929</v>
      </c>
      <c r="AZ104" s="65"/>
      <c r="BA104" s="9"/>
      <c r="BB104" s="9"/>
      <c r="BC104" s="9"/>
      <c r="BD104" s="9"/>
      <c r="BE104" s="66">
        <f>'by country'!BE106-'by country'!AU106</f>
        <v>-9.9999999999999645E-2</v>
      </c>
      <c r="BF104" s="12">
        <f>'by country'!BF106-'by country'!AV106</f>
        <v>-9.9999999999999645E-2</v>
      </c>
      <c r="BG104" s="12">
        <f>'by country'!BG106-'by country'!AW106</f>
        <v>-0.19999999999999929</v>
      </c>
      <c r="BH104" s="12">
        <f>'by country'!BH106-'by country'!AX106</f>
        <v>-0.19999999999999929</v>
      </c>
      <c r="BI104" s="12">
        <f>'by country'!BI106-'by country'!AY106</f>
        <v>-9.9999999999999645E-2</v>
      </c>
      <c r="BJ104" s="65"/>
      <c r="BK104" s="9"/>
      <c r="BL104" s="9"/>
      <c r="BM104" s="9"/>
      <c r="BN104" s="9"/>
      <c r="BO104" s="65"/>
      <c r="BP104" s="9"/>
      <c r="BQ104" s="9"/>
      <c r="BR104" s="9"/>
      <c r="BS104" s="9"/>
      <c r="BT104" s="65"/>
      <c r="BU104" s="9"/>
      <c r="BV104" s="9"/>
      <c r="BW104" s="9"/>
      <c r="BX104" s="9"/>
      <c r="BY104" s="91">
        <f>'by country'!BE106-'by country'!AA106</f>
        <v>-6.9999999999999396E-2</v>
      </c>
      <c r="BZ104" s="40">
        <f>'by country'!BF106-'by country'!AB106</f>
        <v>4.9999999999999822E-2</v>
      </c>
      <c r="CA104" s="40">
        <f>'by country'!BG106-'by country'!AC106</f>
        <v>-0.48999999999999932</v>
      </c>
      <c r="CB104" s="40">
        <f>'by country'!BH106-'by country'!AD106</f>
        <v>-0.33000000000000007</v>
      </c>
      <c r="CC104" s="40">
        <f>'by country'!BI106-'by country'!AE106</f>
        <v>-0.19999999999999929</v>
      </c>
      <c r="CD104" s="148">
        <f t="shared" si="26"/>
        <v>0</v>
      </c>
      <c r="CE104" s="116">
        <f t="shared" si="27"/>
        <v>1</v>
      </c>
      <c r="CF104" s="115">
        <f t="shared" si="28"/>
        <v>3</v>
      </c>
      <c r="CG104" s="114">
        <f t="shared" si="29"/>
        <v>7</v>
      </c>
      <c r="CH104" s="22">
        <f t="shared" si="34"/>
        <v>0</v>
      </c>
      <c r="CI104" s="117">
        <f t="shared" si="30"/>
        <v>2</v>
      </c>
      <c r="CJ104" s="118">
        <f t="shared" si="31"/>
        <v>2</v>
      </c>
      <c r="CK104" s="119">
        <f t="shared" si="32"/>
        <v>0</v>
      </c>
      <c r="CL104" s="120">
        <f t="shared" si="33"/>
        <v>0</v>
      </c>
    </row>
    <row r="105" spans="1:90" x14ac:dyDescent="0.25">
      <c r="A105" s="11" t="s">
        <v>80</v>
      </c>
      <c r="B105" s="12"/>
      <c r="C105" s="12"/>
      <c r="D105" s="12"/>
      <c r="E105" s="12"/>
      <c r="F105" s="12"/>
      <c r="G105" s="66"/>
      <c r="H105" s="12"/>
      <c r="I105" s="12"/>
      <c r="J105" s="12"/>
      <c r="K105" s="12"/>
      <c r="L105" s="66"/>
      <c r="M105" s="12"/>
      <c r="N105" s="12"/>
      <c r="O105" s="12"/>
      <c r="P105" s="12"/>
      <c r="Q105" s="66"/>
      <c r="R105" s="12"/>
      <c r="S105" s="12"/>
      <c r="T105" s="12"/>
      <c r="U105" s="12"/>
      <c r="V105" s="66"/>
      <c r="W105" s="12"/>
      <c r="X105" s="12"/>
      <c r="Y105" s="12"/>
      <c r="Z105" s="12"/>
      <c r="AA105" s="66"/>
      <c r="AB105" s="12"/>
      <c r="AC105" s="12"/>
      <c r="AD105" s="12"/>
      <c r="AE105" s="12"/>
      <c r="AF105" s="66"/>
      <c r="AG105" s="12"/>
      <c r="AH105" s="12"/>
      <c r="AI105" s="12"/>
      <c r="AJ105" s="12"/>
      <c r="AK105" s="66"/>
      <c r="AL105" s="12"/>
      <c r="AM105" s="12"/>
      <c r="AN105" s="12"/>
      <c r="AO105" s="12"/>
      <c r="AP105" s="65"/>
      <c r="AQ105" s="9"/>
      <c r="AR105" s="9"/>
      <c r="AS105" s="9"/>
      <c r="AT105" s="9"/>
      <c r="AU105" s="66">
        <f>'by country'!AU107-'by country'!AP107</f>
        <v>-9.9999999999999645E-2</v>
      </c>
      <c r="AV105" s="12">
        <f>'by country'!AV107-'by country'!AQ107</f>
        <v>0</v>
      </c>
      <c r="AW105" s="12">
        <f>'by country'!AW107-'by country'!AR107</f>
        <v>-0.10000000000000053</v>
      </c>
      <c r="AX105" s="12">
        <f>'by country'!AX107-'by country'!AS107</f>
        <v>0</v>
      </c>
      <c r="AY105" s="12">
        <f>'by country'!AY107-'by country'!AT107</f>
        <v>0</v>
      </c>
      <c r="AZ105" s="65"/>
      <c r="BA105" s="9"/>
      <c r="BB105" s="9"/>
      <c r="BC105" s="9"/>
      <c r="BD105" s="9"/>
      <c r="BE105" s="65"/>
      <c r="BF105" s="9"/>
      <c r="BG105" s="9"/>
      <c r="BH105" s="9"/>
      <c r="BI105" s="9"/>
      <c r="BJ105" s="66">
        <f>'by country'!BJ107-'by country'!AU107</f>
        <v>-0.30000000000000071</v>
      </c>
      <c r="BK105" s="12">
        <f>'by country'!BK107-'by country'!AV107</f>
        <v>-0.19999999999999929</v>
      </c>
      <c r="BL105" s="12">
        <f>'by country'!BL107-'by country'!AW107</f>
        <v>-0.29999999999999982</v>
      </c>
      <c r="BM105" s="12">
        <f>'by country'!BM107-'by country'!AX107</f>
        <v>-0.29999999999999893</v>
      </c>
      <c r="BN105" s="12">
        <f>'by country'!BN107-'by country'!AY107</f>
        <v>-0.29999999999999982</v>
      </c>
      <c r="BO105" s="66">
        <f>'by country'!BO107-'by country'!BJ107</f>
        <v>0.32000000000000028</v>
      </c>
      <c r="BP105" s="12">
        <f>'by country'!BP107-'by country'!BK107</f>
        <v>0.26999999999999957</v>
      </c>
      <c r="BQ105" s="12">
        <f>'by country'!BQ107-'by country'!BL107</f>
        <v>0.1800000000000006</v>
      </c>
      <c r="BR105" s="12">
        <f>'by country'!BR107-'by country'!BM107</f>
        <v>0.13999999999999879</v>
      </c>
      <c r="BS105" s="12">
        <f>'by country'!BS107-'by country'!BN107</f>
        <v>0.25</v>
      </c>
      <c r="BT105" s="66">
        <f>'by country'!BT107-'by country'!BO107</f>
        <v>-0.5</v>
      </c>
      <c r="BU105" s="12">
        <f>'by country'!BU107-'by country'!BP107</f>
        <v>-0.61000000000000032</v>
      </c>
      <c r="BV105" s="12">
        <f>'by country'!BV107-'by country'!BQ107</f>
        <v>0.25</v>
      </c>
      <c r="BW105" s="12">
        <f>'by country'!BW107-'by country'!BR107</f>
        <v>-0.42999999999999972</v>
      </c>
      <c r="BX105" s="12">
        <f>'by country'!BX107-'by country'!BS107</f>
        <v>-1.33</v>
      </c>
      <c r="BY105" s="91">
        <f>'by country'!BT107-'by country'!AP107</f>
        <v>-0.58000000000000007</v>
      </c>
      <c r="BZ105" s="40">
        <f>'by country'!BU107-'by country'!AQ107</f>
        <v>-0.54</v>
      </c>
      <c r="CA105" s="40">
        <f>'by country'!BV107-'by country'!AR107</f>
        <v>3.0000000000000249E-2</v>
      </c>
      <c r="CB105" s="40">
        <f>'by country'!BW107-'by country'!AS107</f>
        <v>-0.58999999999999986</v>
      </c>
      <c r="CC105" s="40">
        <f>'by country'!BX107-'by country'!AT107</f>
        <v>-1.38</v>
      </c>
      <c r="CD105" s="148">
        <f t="shared" si="26"/>
        <v>2</v>
      </c>
      <c r="CE105" s="116">
        <f t="shared" si="27"/>
        <v>6</v>
      </c>
      <c r="CF105" s="115">
        <f t="shared" si="28"/>
        <v>1</v>
      </c>
      <c r="CG105" s="114">
        <f t="shared" si="29"/>
        <v>2</v>
      </c>
      <c r="CH105" s="22">
        <f t="shared" si="34"/>
        <v>3</v>
      </c>
      <c r="CI105" s="117">
        <f t="shared" si="30"/>
        <v>0</v>
      </c>
      <c r="CJ105" s="118">
        <f t="shared" si="31"/>
        <v>4</v>
      </c>
      <c r="CK105" s="119">
        <f t="shared" si="32"/>
        <v>2</v>
      </c>
      <c r="CL105" s="120">
        <f t="shared" si="33"/>
        <v>0</v>
      </c>
    </row>
    <row r="106" spans="1:90" x14ac:dyDescent="0.25">
      <c r="A106" s="11" t="s">
        <v>73</v>
      </c>
      <c r="B106" s="12"/>
      <c r="C106" s="12"/>
      <c r="D106" s="12"/>
      <c r="E106" s="12"/>
      <c r="F106" s="12"/>
      <c r="G106" s="66"/>
      <c r="H106" s="12"/>
      <c r="I106" s="12"/>
      <c r="J106" s="12"/>
      <c r="K106" s="12"/>
      <c r="L106" s="66"/>
      <c r="M106" s="12"/>
      <c r="N106" s="12"/>
      <c r="O106" s="12"/>
      <c r="P106" s="12"/>
      <c r="Q106" s="66"/>
      <c r="R106" s="12"/>
      <c r="S106" s="12"/>
      <c r="T106" s="12"/>
      <c r="U106" s="12"/>
      <c r="V106" s="66"/>
      <c r="W106" s="12"/>
      <c r="X106" s="12"/>
      <c r="Y106" s="12"/>
      <c r="Z106" s="12"/>
      <c r="AA106" s="66">
        <f>'by country'!AA108-'by country'!V108</f>
        <v>0.96</v>
      </c>
      <c r="AB106" s="12">
        <f>'by country'!AB108-'by country'!W108</f>
        <v>0.87999999999999989</v>
      </c>
      <c r="AC106" s="12">
        <f>'by country'!AC108-'by country'!X108</f>
        <v>0.69000000000000039</v>
      </c>
      <c r="AD106" s="12">
        <f>'by country'!AD108-'by country'!Y108</f>
        <v>0.91000000000000014</v>
      </c>
      <c r="AE106" s="12">
        <f>'by country'!AE108-'by country'!Z108</f>
        <v>0.87999999999999989</v>
      </c>
      <c r="AF106" s="66">
        <f>'by country'!AF108-'by country'!AA108</f>
        <v>1.0000000000000675E-2</v>
      </c>
      <c r="AG106" s="12">
        <f>'by country'!AG108-'by country'!AB108</f>
        <v>0.14000000000000057</v>
      </c>
      <c r="AH106" s="12">
        <f>'by country'!AH108-'by country'!AC108</f>
        <v>-4.0000000000000036E-2</v>
      </c>
      <c r="AI106" s="12">
        <f>'by country'!AI108-'by country'!AD108</f>
        <v>-1.9999999999999574E-2</v>
      </c>
      <c r="AJ106" s="12">
        <f>'by country'!AJ108-'by country'!AE108</f>
        <v>2.0000000000000462E-2</v>
      </c>
      <c r="AK106" s="66">
        <f>'by country'!AK108-'by country'!AF108</f>
        <v>0.21999999999999975</v>
      </c>
      <c r="AL106" s="12">
        <f>'by country'!AL108-'by country'!AG108</f>
        <v>6.9999999999999396E-2</v>
      </c>
      <c r="AM106" s="12">
        <f>'by country'!AM108-'by country'!AH108</f>
        <v>9.9999999999997868E-3</v>
      </c>
      <c r="AN106" s="12">
        <f>'by country'!AN108-'by country'!AI108</f>
        <v>4.0000000000000036E-2</v>
      </c>
      <c r="AO106" s="12">
        <f>'by country'!AO108-'by country'!AJ108</f>
        <v>9.9999999999999645E-2</v>
      </c>
      <c r="AP106" s="66">
        <f>'by country'!AP108-'by country'!AK108</f>
        <v>9.9999999999999645E-2</v>
      </c>
      <c r="AQ106" s="12">
        <f>'by country'!AQ108-'by country'!AL108</f>
        <v>0</v>
      </c>
      <c r="AR106" s="12">
        <f>'by country'!AR108-'by country'!AM108</f>
        <v>9.9999999999999645E-2</v>
      </c>
      <c r="AS106" s="12">
        <f>'by country'!AS108-'by country'!AN108</f>
        <v>0</v>
      </c>
      <c r="AT106" s="12">
        <f>'by country'!AT108-'by country'!AO108</f>
        <v>0</v>
      </c>
      <c r="AU106" s="65"/>
      <c r="AV106" s="9"/>
      <c r="AW106" s="9"/>
      <c r="AX106" s="9"/>
      <c r="AY106" s="9"/>
      <c r="AZ106" s="91"/>
      <c r="BA106" s="13"/>
      <c r="BB106" s="13"/>
      <c r="BC106" s="13"/>
      <c r="BD106" s="13"/>
      <c r="BE106" s="66">
        <f>'by country'!BE108-'by country'!AP108</f>
        <v>0.10000000000000053</v>
      </c>
      <c r="BF106" s="12">
        <f>'by country'!BF108-'by country'!AQ108</f>
        <v>0.20000000000000018</v>
      </c>
      <c r="BG106" s="12">
        <f>'by country'!BG108-'by country'!AR108</f>
        <v>0</v>
      </c>
      <c r="BH106" s="12">
        <f>'by country'!BH108-'by country'!AS108</f>
        <v>0.19999999999999929</v>
      </c>
      <c r="BI106" s="12">
        <f>'by country'!BI108-'by country'!AT108</f>
        <v>0.20000000000000018</v>
      </c>
      <c r="BJ106" s="66">
        <f>'by country'!BJ108-'by country'!BE108</f>
        <v>-0.10000000000000053</v>
      </c>
      <c r="BK106" s="12">
        <f>'by country'!BK108-'by country'!BF108</f>
        <v>9.9999999999999645E-2</v>
      </c>
      <c r="BL106" s="12">
        <f>'by country'!BL108-'by country'!BG108</f>
        <v>0</v>
      </c>
      <c r="BM106" s="12">
        <f>'by country'!BM108-'by country'!BH108</f>
        <v>-9.9999999999999645E-2</v>
      </c>
      <c r="BN106" s="12">
        <f>'by country'!BN108-'by country'!BI108</f>
        <v>-9.9999999999999645E-2</v>
      </c>
      <c r="BO106" s="65"/>
      <c r="BP106" s="9"/>
      <c r="BQ106" s="9"/>
      <c r="BR106" s="9"/>
      <c r="BS106" s="9"/>
      <c r="BT106" s="65"/>
      <c r="BU106" s="9"/>
      <c r="BV106" s="9"/>
      <c r="BW106" s="9"/>
      <c r="BX106" s="9"/>
      <c r="BY106" s="91">
        <f>'by country'!BJ108-'by country'!V108</f>
        <v>1.29</v>
      </c>
      <c r="BZ106" s="40">
        <f>'by country'!BK108-'by country'!W108</f>
        <v>1.3899999999999997</v>
      </c>
      <c r="CA106" s="40">
        <f>'by country'!BL108-'by country'!X108</f>
        <v>0.75999999999999979</v>
      </c>
      <c r="CB106" s="40">
        <f>'by country'!BM108-'by country'!Y108</f>
        <v>1.0300000000000002</v>
      </c>
      <c r="CC106" s="40">
        <f>'by country'!BN108-'by country'!Z108</f>
        <v>1.1000000000000005</v>
      </c>
      <c r="CD106" s="148">
        <f t="shared" si="26"/>
        <v>0</v>
      </c>
      <c r="CE106" s="116">
        <f t="shared" si="27"/>
        <v>0</v>
      </c>
      <c r="CF106" s="115">
        <f t="shared" si="28"/>
        <v>0</v>
      </c>
      <c r="CG106" s="114">
        <f t="shared" si="29"/>
        <v>5</v>
      </c>
      <c r="CH106" s="22">
        <f t="shared" si="34"/>
        <v>5</v>
      </c>
      <c r="CI106" s="117">
        <f t="shared" si="30"/>
        <v>10</v>
      </c>
      <c r="CJ106" s="118">
        <f t="shared" si="31"/>
        <v>5</v>
      </c>
      <c r="CK106" s="119">
        <f t="shared" si="32"/>
        <v>0</v>
      </c>
      <c r="CL106" s="120">
        <f t="shared" si="33"/>
        <v>5</v>
      </c>
    </row>
    <row r="107" spans="1:90" x14ac:dyDescent="0.25">
      <c r="A107" s="11" t="s">
        <v>45</v>
      </c>
      <c r="B107" s="12"/>
      <c r="C107" s="12"/>
      <c r="D107" s="12"/>
      <c r="E107" s="12"/>
      <c r="F107" s="12"/>
      <c r="G107" s="66"/>
      <c r="H107" s="12"/>
      <c r="I107" s="12"/>
      <c r="J107" s="12"/>
      <c r="K107" s="12"/>
      <c r="L107" s="66"/>
      <c r="M107" s="12"/>
      <c r="N107" s="12"/>
      <c r="O107" s="12"/>
      <c r="P107" s="12"/>
      <c r="Q107" s="66"/>
      <c r="R107" s="12"/>
      <c r="S107" s="12"/>
      <c r="T107" s="12"/>
      <c r="U107" s="12"/>
      <c r="V107" s="66"/>
      <c r="W107" s="12"/>
      <c r="X107" s="12"/>
      <c r="Y107" s="12"/>
      <c r="Z107" s="12"/>
      <c r="AA107" s="66"/>
      <c r="AB107" s="12"/>
      <c r="AC107" s="12"/>
      <c r="AD107" s="12"/>
      <c r="AE107" s="12"/>
      <c r="AF107" s="66">
        <f>'by country'!AF109-'by country'!AA109</f>
        <v>0.25</v>
      </c>
      <c r="AG107" s="12">
        <f>'by country'!AG109-'by country'!AB109</f>
        <v>4.9999999999999822E-2</v>
      </c>
      <c r="AH107" s="12">
        <f>'by country'!AH109-'by country'!AC109</f>
        <v>9.9999999999997868E-3</v>
      </c>
      <c r="AI107" s="12">
        <f>'by country'!AI109-'by country'!AD109</f>
        <v>4.9999999999999822E-2</v>
      </c>
      <c r="AJ107" s="12">
        <f>'by country'!AJ109-'by country'!AE109</f>
        <v>8.9999999999999858E-2</v>
      </c>
      <c r="AK107" s="66">
        <f>'by country'!AK109-'by country'!AF109</f>
        <v>0.33999999999999986</v>
      </c>
      <c r="AL107" s="12">
        <f>'by country'!AL109-'by country'!AG109</f>
        <v>0.25</v>
      </c>
      <c r="AM107" s="12">
        <f>'by country'!AM109-'by country'!AH109</f>
        <v>0.3100000000000005</v>
      </c>
      <c r="AN107" s="12">
        <f>'by country'!AN109-'by country'!AI109</f>
        <v>0.29000000000000004</v>
      </c>
      <c r="AO107" s="12">
        <f>'by country'!AO109-'by country'!AJ109</f>
        <v>0.30999999999999961</v>
      </c>
      <c r="AP107" s="66">
        <f>'by country'!AP109-'by country'!AK109</f>
        <v>0</v>
      </c>
      <c r="AQ107" s="12">
        <f>'by country'!AQ109-'by country'!AL109</f>
        <v>0</v>
      </c>
      <c r="AR107" s="12">
        <f>'by country'!AR109-'by country'!AM109</f>
        <v>0</v>
      </c>
      <c r="AS107" s="12">
        <f>'by country'!AS109-'by country'!AN109</f>
        <v>-9.9999999999999645E-2</v>
      </c>
      <c r="AT107" s="12">
        <f>'by country'!AT109-'by country'!AO109</f>
        <v>0</v>
      </c>
      <c r="AU107" s="66">
        <f>'by country'!AU109-'by country'!AP109</f>
        <v>0.20000000000000018</v>
      </c>
      <c r="AV107" s="12">
        <f>'by country'!AV109-'by country'!AQ109</f>
        <v>0.20000000000000018</v>
      </c>
      <c r="AW107" s="12">
        <f>'by country'!AW109-'by country'!AR109</f>
        <v>9.9999999999999645E-2</v>
      </c>
      <c r="AX107" s="12">
        <f>'by country'!AX109-'by country'!AS109</f>
        <v>9.9999999999999645E-2</v>
      </c>
      <c r="AY107" s="12">
        <f>'by country'!AY109-'by country'!AT109</f>
        <v>0.10000000000000053</v>
      </c>
      <c r="AZ107" s="66">
        <f>'by country'!AZ109-'by country'!AU109</f>
        <v>-9.9999999999999645E-2</v>
      </c>
      <c r="BA107" s="12">
        <f>'by country'!BA109-'by country'!AV109</f>
        <v>0</v>
      </c>
      <c r="BB107" s="12">
        <f>'by country'!BB109-'by country'!AW109</f>
        <v>0</v>
      </c>
      <c r="BC107" s="12">
        <f>'by country'!BC109-'by country'!AX109</f>
        <v>0</v>
      </c>
      <c r="BD107" s="12">
        <f>'by country'!BD109-'by country'!AY109</f>
        <v>0</v>
      </c>
      <c r="BE107" s="66">
        <f>'by country'!BE109-'by country'!AZ109</f>
        <v>0.19999999999999929</v>
      </c>
      <c r="BF107" s="12">
        <f>'by country'!BF109-'by country'!BA109</f>
        <v>0.20000000000000018</v>
      </c>
      <c r="BG107" s="12">
        <f>'by country'!BG109-'by country'!BB109</f>
        <v>0</v>
      </c>
      <c r="BH107" s="12">
        <f>'by country'!BH109-'by country'!BC109</f>
        <v>0.20000000000000018</v>
      </c>
      <c r="BI107" s="12">
        <f>'by country'!BI109-'by country'!BD109</f>
        <v>9.9999999999999645E-2</v>
      </c>
      <c r="BJ107" s="66">
        <f>'by country'!BJ109-'by country'!BE109</f>
        <v>0</v>
      </c>
      <c r="BK107" s="12">
        <f>'by country'!BK109-'by country'!BF109</f>
        <v>-9.9999999999999645E-2</v>
      </c>
      <c r="BL107" s="12">
        <f>'by country'!BL109-'by country'!BG109</f>
        <v>0</v>
      </c>
      <c r="BM107" s="12">
        <f>'by country'!BM109-'by country'!BH109</f>
        <v>-9.9999999999999645E-2</v>
      </c>
      <c r="BN107" s="12">
        <f>'by country'!BN109-'by country'!BI109</f>
        <v>0</v>
      </c>
      <c r="BO107" s="66">
        <f>'by country'!BO109-'by country'!BJ109</f>
        <v>6.0000000000000497E-2</v>
      </c>
      <c r="BP107" s="12">
        <f>'by country'!BP109-'by country'!BK109</f>
        <v>0.21999999999999975</v>
      </c>
      <c r="BQ107" s="12">
        <f>'by country'!BQ109-'by country'!BL109</f>
        <v>3.0000000000000249E-2</v>
      </c>
      <c r="BR107" s="12">
        <f>'by country'!BR109-'by country'!BM109</f>
        <v>9.9999999999999645E-2</v>
      </c>
      <c r="BS107" s="12">
        <f>'by country'!BS109-'by country'!BN109</f>
        <v>8.9999999999999858E-2</v>
      </c>
      <c r="BT107" s="66">
        <f>'by country'!BT109-'by country'!BO109</f>
        <v>0.10999999999999943</v>
      </c>
      <c r="BU107" s="12">
        <f>'by country'!BU109-'by country'!BP109</f>
        <v>3.0000000000000249E-2</v>
      </c>
      <c r="BV107" s="12">
        <f>'by country'!BV109-'by country'!BQ109</f>
        <v>1.9999999999999574E-2</v>
      </c>
      <c r="BW107" s="12">
        <f>'by country'!BW109-'by country'!BR109</f>
        <v>-9.9999999999997868E-3</v>
      </c>
      <c r="BX107" s="12">
        <f>'by country'!BX109-'by country'!BS109</f>
        <v>4.0000000000000036E-2</v>
      </c>
      <c r="BY107" s="91">
        <f>'by country'!BT109-'by country'!L109</f>
        <v>0.64999999999999947</v>
      </c>
      <c r="BZ107" s="40">
        <f>'by country'!BU109-'by country'!M109</f>
        <v>0.16999999999999993</v>
      </c>
      <c r="CA107" s="40">
        <f>'by country'!BV109-'by country'!N109</f>
        <v>0.27999999999999936</v>
      </c>
      <c r="CB107" s="40">
        <f>'by country'!BW109-'by country'!O109</f>
        <v>0.23000000000000043</v>
      </c>
      <c r="CC107" s="40">
        <f>'by country'!BX109-'by country'!P109</f>
        <v>0.33000000000000007</v>
      </c>
      <c r="CD107" s="148">
        <f t="shared" si="26"/>
        <v>0</v>
      </c>
      <c r="CE107" s="116">
        <f t="shared" si="27"/>
        <v>0</v>
      </c>
      <c r="CF107" s="115">
        <f t="shared" si="28"/>
        <v>0</v>
      </c>
      <c r="CG107" s="114">
        <f t="shared" si="29"/>
        <v>5</v>
      </c>
      <c r="CH107" s="22">
        <f t="shared" si="34"/>
        <v>12</v>
      </c>
      <c r="CI107" s="117">
        <f t="shared" si="30"/>
        <v>16</v>
      </c>
      <c r="CJ107" s="118">
        <f t="shared" si="31"/>
        <v>8</v>
      </c>
      <c r="CK107" s="119">
        <f t="shared" si="32"/>
        <v>4</v>
      </c>
      <c r="CL107" s="120">
        <f t="shared" si="33"/>
        <v>0</v>
      </c>
    </row>
    <row r="108" spans="1:90" x14ac:dyDescent="0.25">
      <c r="A108" s="11" t="s">
        <v>75</v>
      </c>
      <c r="B108" s="12"/>
      <c r="C108" s="12"/>
      <c r="D108" s="12"/>
      <c r="E108" s="12"/>
      <c r="F108" s="12"/>
      <c r="G108" s="66"/>
      <c r="H108" s="12"/>
      <c r="I108" s="12"/>
      <c r="J108" s="12"/>
      <c r="K108" s="12"/>
      <c r="L108" s="66"/>
      <c r="M108" s="12"/>
      <c r="N108" s="12"/>
      <c r="O108" s="12"/>
      <c r="P108" s="12"/>
      <c r="Q108" s="66"/>
      <c r="R108" s="12"/>
      <c r="S108" s="12"/>
      <c r="T108" s="12"/>
      <c r="U108" s="12"/>
      <c r="V108" s="66"/>
      <c r="W108" s="12"/>
      <c r="X108" s="12"/>
      <c r="Y108" s="12"/>
      <c r="Z108" s="12"/>
      <c r="AA108" s="66"/>
      <c r="AB108" s="12"/>
      <c r="AC108" s="12"/>
      <c r="AD108" s="12"/>
      <c r="AE108" s="12"/>
      <c r="AF108" s="66">
        <f>'by country'!AF110-'by country'!AA110</f>
        <v>7.0000000000000284E-2</v>
      </c>
      <c r="AG108" s="12">
        <f>'by country'!AG110-'by country'!AB110</f>
        <v>0.15000000000000036</v>
      </c>
      <c r="AH108" s="12">
        <f>'by country'!AH110-'by country'!AC110</f>
        <v>4.9999999999999822E-2</v>
      </c>
      <c r="AI108" s="12">
        <f>'by country'!AI110-'by country'!AD110</f>
        <v>-4.0000000000000036E-2</v>
      </c>
      <c r="AJ108" s="12">
        <f>'by country'!AJ110-'by country'!AE110</f>
        <v>5.9999999999999609E-2</v>
      </c>
      <c r="AK108" s="66"/>
      <c r="AL108" s="12"/>
      <c r="AM108" s="12"/>
      <c r="AN108" s="12"/>
      <c r="AO108" s="12"/>
      <c r="AP108" s="65"/>
      <c r="AQ108" s="9"/>
      <c r="AR108" s="9"/>
      <c r="AS108" s="9"/>
      <c r="AT108" s="9"/>
      <c r="AU108" s="65"/>
      <c r="AV108" s="9"/>
      <c r="AW108" s="9"/>
      <c r="AX108" s="9"/>
      <c r="AY108" s="9"/>
      <c r="AZ108" s="91"/>
      <c r="BA108" s="13"/>
      <c r="BB108" s="13"/>
      <c r="BC108" s="13"/>
      <c r="BD108" s="13"/>
      <c r="BE108" s="65"/>
      <c r="BF108" s="9"/>
      <c r="BG108" s="9"/>
      <c r="BH108" s="9"/>
      <c r="BI108" s="9"/>
      <c r="BJ108" s="65"/>
      <c r="BK108" s="9"/>
      <c r="BL108" s="9"/>
      <c r="BM108" s="9"/>
      <c r="BN108" s="9"/>
      <c r="BO108" s="66">
        <f>'by country'!BO110-'by country'!AF110</f>
        <v>0.28000000000000025</v>
      </c>
      <c r="BP108" s="12">
        <f>'by country'!BP110-'by country'!AG110</f>
        <v>0.29999999999999982</v>
      </c>
      <c r="BQ108" s="12">
        <f>'by country'!BQ110-'by country'!AH110</f>
        <v>-0.16999999999999993</v>
      </c>
      <c r="BR108" s="12">
        <f>'by country'!BR110-'by country'!AI110</f>
        <v>-0.16999999999999993</v>
      </c>
      <c r="BS108" s="12">
        <f>'by country'!BS110-'by country'!AJ110</f>
        <v>4.9999999999999822E-2</v>
      </c>
      <c r="BT108" s="66">
        <f>'by country'!BT110-'by country'!BO110</f>
        <v>-0.27000000000000046</v>
      </c>
      <c r="BU108" s="12">
        <f>'by country'!BU110-'by country'!BP110</f>
        <v>-0.3100000000000005</v>
      </c>
      <c r="BV108" s="12">
        <f>'by country'!BV110-'by country'!BQ110</f>
        <v>0.37000000000000011</v>
      </c>
      <c r="BW108" s="12">
        <f>'by country'!BW110-'by country'!BR110</f>
        <v>0.12999999999999989</v>
      </c>
      <c r="BX108" s="12">
        <f>'by country'!BX110-'by country'!BS110</f>
        <v>-9.9999999999997868E-3</v>
      </c>
      <c r="BY108" s="91">
        <f>'by country'!BT110-'by country'!AA110</f>
        <v>8.0000000000000071E-2</v>
      </c>
      <c r="BZ108" s="40">
        <f>'by country'!BU110-'by country'!AB110</f>
        <v>0.13999999999999968</v>
      </c>
      <c r="CA108" s="40">
        <f>'by country'!BV110-'by country'!AC110</f>
        <v>0.25</v>
      </c>
      <c r="CB108" s="40">
        <f>'by country'!BW110-'by country'!AD110</f>
        <v>-8.0000000000000071E-2</v>
      </c>
      <c r="CC108" s="40">
        <f>'by country'!BX110-'by country'!AE110</f>
        <v>9.9999999999999645E-2</v>
      </c>
      <c r="CD108" s="148">
        <f t="shared" si="26"/>
        <v>0</v>
      </c>
      <c r="CE108" s="116">
        <f t="shared" si="27"/>
        <v>2</v>
      </c>
      <c r="CF108" s="115">
        <f t="shared" si="28"/>
        <v>2</v>
      </c>
      <c r="CG108" s="114">
        <f t="shared" si="29"/>
        <v>2</v>
      </c>
      <c r="CH108" s="22">
        <f t="shared" si="34"/>
        <v>0</v>
      </c>
      <c r="CI108" s="117">
        <f t="shared" si="30"/>
        <v>4</v>
      </c>
      <c r="CJ108" s="118">
        <f t="shared" si="31"/>
        <v>2</v>
      </c>
      <c r="CK108" s="119">
        <f t="shared" si="32"/>
        <v>3</v>
      </c>
      <c r="CL108" s="120">
        <f t="shared" si="33"/>
        <v>0</v>
      </c>
    </row>
    <row r="109" spans="1:90" x14ac:dyDescent="0.25">
      <c r="CD109" s="148">
        <f t="shared" ref="CD109:CL109" si="35">SUM(CD57:CD108)</f>
        <v>35</v>
      </c>
      <c r="CE109" s="116">
        <f t="shared" si="35"/>
        <v>87</v>
      </c>
      <c r="CF109" s="115">
        <f t="shared" si="35"/>
        <v>137</v>
      </c>
      <c r="CG109" s="114">
        <f t="shared" si="35"/>
        <v>410</v>
      </c>
      <c r="CH109" s="22">
        <f t="shared" si="34"/>
        <v>0</v>
      </c>
      <c r="CI109" s="117">
        <f t="shared" si="35"/>
        <v>564</v>
      </c>
      <c r="CJ109" s="118">
        <f t="shared" si="35"/>
        <v>296</v>
      </c>
      <c r="CK109" s="119">
        <f t="shared" si="35"/>
        <v>139</v>
      </c>
      <c r="CL109" s="120">
        <f t="shared" si="35"/>
        <v>155</v>
      </c>
    </row>
  </sheetData>
  <mergeCells count="17">
    <mergeCell ref="AA2:AE2"/>
    <mergeCell ref="BY2:CC2"/>
    <mergeCell ref="BJ2:BN2"/>
    <mergeCell ref="BO2:BS2"/>
    <mergeCell ref="BT2:BX2"/>
    <mergeCell ref="A56:BX56"/>
    <mergeCell ref="AF2:AJ2"/>
    <mergeCell ref="AK2:AO2"/>
    <mergeCell ref="AP2:AT2"/>
    <mergeCell ref="AU2:AY2"/>
    <mergeCell ref="AZ2:BD2"/>
    <mergeCell ref="BE2:BI2"/>
    <mergeCell ref="B2:F2"/>
    <mergeCell ref="G2:K2"/>
    <mergeCell ref="L2:P2"/>
    <mergeCell ref="Q2:U2"/>
    <mergeCell ref="V2:Z2"/>
  </mergeCells>
  <conditionalFormatting sqref="B4:BX112">
    <cfRule type="cellIs" dxfId="71" priority="17" operator="lessThan">
      <formula>-0.51</formula>
    </cfRule>
    <cfRule type="cellIs" dxfId="70" priority="18" operator="between">
      <formula>-0.26</formula>
      <formula>-0.5</formula>
    </cfRule>
    <cfRule type="cellIs" dxfId="69" priority="19" operator="between">
      <formula>-0.11</formula>
      <formula>-0.25</formula>
    </cfRule>
    <cfRule type="cellIs" dxfId="68" priority="20" operator="between">
      <formula>-0.001</formula>
      <formula>-0.12</formula>
    </cfRule>
    <cfRule type="cellIs" dxfId="67" priority="21" operator="greaterThan">
      <formula>0.51</formula>
    </cfRule>
    <cfRule type="cellIs" dxfId="66" priority="22" operator="between">
      <formula>0.26</formula>
      <formula>0.5</formula>
    </cfRule>
    <cfRule type="cellIs" dxfId="65" priority="23" operator="between">
      <formula>0.11</formula>
      <formula>0.25</formula>
    </cfRule>
    <cfRule type="cellIs" dxfId="64" priority="24" operator="between">
      <formula>0.001</formula>
      <formula>0.12</formula>
    </cfRule>
  </conditionalFormatting>
  <conditionalFormatting sqref="BY4:CC55">
    <cfRule type="cellIs" dxfId="63" priority="9" operator="lessThan">
      <formula>-0.51</formula>
    </cfRule>
    <cfRule type="cellIs" dxfId="62" priority="10" operator="between">
      <formula>-0.26</formula>
      <formula>-0.5</formula>
    </cfRule>
    <cfRule type="cellIs" dxfId="61" priority="11" operator="between">
      <formula>-0.11</formula>
      <formula>-0.25</formula>
    </cfRule>
    <cfRule type="cellIs" dxfId="60" priority="12" operator="between">
      <formula>-0.001</formula>
      <formula>-0.12</formula>
    </cfRule>
    <cfRule type="cellIs" dxfId="59" priority="13" operator="greaterThan">
      <formula>0.51</formula>
    </cfRule>
    <cfRule type="cellIs" dxfId="58" priority="14" operator="between">
      <formula>0.26</formula>
      <formula>0.5</formula>
    </cfRule>
    <cfRule type="cellIs" dxfId="57" priority="15" operator="between">
      <formula>0.11</formula>
      <formula>0.25</formula>
    </cfRule>
    <cfRule type="cellIs" dxfId="56" priority="16" operator="between">
      <formula>0.001</formula>
      <formula>0.12</formula>
    </cfRule>
  </conditionalFormatting>
  <conditionalFormatting sqref="BY57:CC108">
    <cfRule type="cellIs" dxfId="55" priority="1" operator="lessThan">
      <formula>-0.51</formula>
    </cfRule>
    <cfRule type="cellIs" dxfId="54" priority="2" operator="between">
      <formula>-0.26</formula>
      <formula>-0.5</formula>
    </cfRule>
    <cfRule type="cellIs" dxfId="53" priority="3" operator="between">
      <formula>-0.11</formula>
      <formula>-0.25</formula>
    </cfRule>
    <cfRule type="cellIs" dxfId="52" priority="4" operator="between">
      <formula>-0.001</formula>
      <formula>-0.12</formula>
    </cfRule>
    <cfRule type="cellIs" dxfId="51" priority="5" operator="greaterThan">
      <formula>0.51</formula>
    </cfRule>
    <cfRule type="cellIs" dxfId="50" priority="6" operator="between">
      <formula>0.26</formula>
      <formula>0.5</formula>
    </cfRule>
    <cfRule type="cellIs" dxfId="49" priority="7" operator="between">
      <formula>0.11</formula>
      <formula>0.25</formula>
    </cfRule>
    <cfRule type="cellIs" dxfId="48" priority="8" operator="between">
      <formula>0.001</formula>
      <formula>0.12</formula>
    </cfRule>
  </conditionalFormatting>
  <pageMargins left="0.7" right="0.7" top="0.75" bottom="0.75" header="0.3" footer="0.3"/>
  <pageSetup paperSize="9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C828F-7D34-4ADA-8B29-92868958F75C}">
  <dimension ref="A1:BW109"/>
  <sheetViews>
    <sheetView zoomScale="80" zoomScaleNormal="80" workbookViewId="0">
      <pane xSplit="1" ySplit="3" topLeftCell="AQ4" activePane="bottomRight" state="frozen"/>
      <selection pane="topRight" activeCell="B1" sqref="B1"/>
      <selection pane="bottomLeft" activeCell="A4" sqref="A4"/>
      <selection pane="bottomRight" activeCell="BL48" sqref="BL48"/>
    </sheetView>
  </sheetViews>
  <sheetFormatPr defaultRowHeight="15" x14ac:dyDescent="0.25"/>
  <cols>
    <col min="1" max="1" width="21.90625" style="26" customWidth="1"/>
    <col min="2" max="6" width="5.6328125" style="26" hidden="1" customWidth="1"/>
    <col min="7" max="7" width="5.6328125" style="71" customWidth="1"/>
    <col min="8" max="10" width="5.6328125" style="26" customWidth="1"/>
    <col min="11" max="11" width="5.6328125" style="71" customWidth="1"/>
    <col min="12" max="14" width="5.6328125" style="26" customWidth="1"/>
    <col min="15" max="15" width="5.6328125" style="71" customWidth="1"/>
    <col min="16" max="18" width="5.6328125" style="26" customWidth="1"/>
    <col min="19" max="19" width="5.6328125" style="71" customWidth="1"/>
    <col min="20" max="22" width="5.6328125" style="26" customWidth="1"/>
    <col min="23" max="23" width="5.6328125" style="71" customWidth="1"/>
    <col min="24" max="26" width="5.6328125" style="26" customWidth="1"/>
    <col min="27" max="27" width="5.6328125" style="71" customWidth="1"/>
    <col min="28" max="30" width="5.6328125" style="26" customWidth="1"/>
    <col min="31" max="31" width="5.6328125" style="71" customWidth="1"/>
    <col min="32" max="34" width="5.6328125" style="26" customWidth="1"/>
    <col min="35" max="35" width="5.6328125" style="71" customWidth="1"/>
    <col min="36" max="38" width="5.6328125" style="26" customWidth="1"/>
    <col min="39" max="39" width="5.6328125" style="71" customWidth="1"/>
    <col min="40" max="42" width="5.6328125" style="26" customWidth="1"/>
    <col min="43" max="43" width="5.6328125" style="71" customWidth="1"/>
    <col min="44" max="46" width="5.6328125" style="26" customWidth="1"/>
    <col min="47" max="47" width="5.6328125" style="71" customWidth="1"/>
    <col min="48" max="50" width="5.6328125" style="26" customWidth="1"/>
    <col min="51" max="51" width="5.6328125" style="71" customWidth="1"/>
    <col min="52" max="54" width="5.6328125" style="26" customWidth="1"/>
    <col min="55" max="55" width="5.6328125" style="84" customWidth="1"/>
    <col min="56" max="58" width="5.6328125" style="6" customWidth="1"/>
    <col min="59" max="59" width="5.6328125" style="71" customWidth="1"/>
    <col min="60" max="62" width="5.6328125" style="26" customWidth="1"/>
    <col min="63" max="63" width="5.6328125" style="84" customWidth="1"/>
    <col min="64" max="66" width="5.6328125" style="6" customWidth="1"/>
    <col min="67" max="67" width="5.6328125" style="71" customWidth="1"/>
    <col min="68" max="75" width="5.6328125" style="26" customWidth="1"/>
    <col min="76" max="16384" width="8.7265625" style="6"/>
  </cols>
  <sheetData>
    <row r="1" spans="1:75" x14ac:dyDescent="0.25">
      <c r="A1" s="28" t="s">
        <v>179</v>
      </c>
      <c r="B1" s="28"/>
      <c r="C1" s="28"/>
      <c r="D1" s="28"/>
      <c r="E1" s="28"/>
      <c r="F1" s="28"/>
      <c r="G1" s="90"/>
      <c r="H1" s="28"/>
      <c r="I1" s="28"/>
      <c r="J1" s="28"/>
      <c r="K1" s="90"/>
      <c r="L1" s="28"/>
      <c r="M1" s="28"/>
      <c r="N1" s="28"/>
      <c r="O1" s="90"/>
      <c r="P1" s="28"/>
      <c r="Q1" s="28"/>
      <c r="R1" s="28"/>
      <c r="S1" s="90"/>
      <c r="T1" s="28"/>
      <c r="U1" s="28"/>
      <c r="V1" s="28"/>
      <c r="W1" s="90"/>
      <c r="X1" s="28"/>
      <c r="Y1" s="28"/>
      <c r="Z1" s="28"/>
      <c r="AA1" s="90"/>
      <c r="AB1" s="28"/>
      <c r="AC1" s="28"/>
      <c r="AD1" s="28"/>
      <c r="AE1" s="90"/>
      <c r="AF1" s="28"/>
      <c r="AG1" s="28"/>
      <c r="AH1" s="28"/>
      <c r="AI1" s="90"/>
      <c r="AJ1" s="28"/>
      <c r="AK1" s="28"/>
      <c r="AL1" s="28"/>
      <c r="AM1" s="90"/>
      <c r="AN1" s="28"/>
      <c r="AO1" s="28"/>
      <c r="AP1" s="28"/>
      <c r="AQ1" s="90"/>
      <c r="AR1" s="28"/>
      <c r="AS1" s="28"/>
      <c r="AT1" s="28"/>
      <c r="AU1" s="90"/>
      <c r="AV1" s="28"/>
      <c r="AW1" s="28"/>
      <c r="AX1" s="28"/>
      <c r="AY1" s="90"/>
      <c r="AZ1" s="28"/>
      <c r="BA1" s="28"/>
      <c r="BB1" s="28"/>
      <c r="BC1" s="90"/>
      <c r="BD1" s="28"/>
      <c r="BE1" s="28"/>
      <c r="BF1" s="28"/>
      <c r="BG1" s="90"/>
      <c r="BH1" s="28"/>
      <c r="BI1" s="28"/>
      <c r="BJ1" s="28"/>
      <c r="BK1" s="90"/>
      <c r="BL1" s="28"/>
      <c r="BM1" s="28"/>
      <c r="BN1" s="28"/>
      <c r="BO1" s="130"/>
      <c r="BP1" s="171"/>
      <c r="BQ1" s="171"/>
      <c r="BR1" s="171"/>
      <c r="BS1" s="171"/>
      <c r="BT1" s="171"/>
      <c r="BU1" s="171"/>
      <c r="BV1" s="171"/>
      <c r="BW1" s="171"/>
    </row>
    <row r="2" spans="1:75" x14ac:dyDescent="0.25">
      <c r="A2" s="171"/>
      <c r="B2" s="181">
        <v>2003</v>
      </c>
      <c r="C2" s="181"/>
      <c r="D2" s="181"/>
      <c r="E2" s="181"/>
      <c r="F2" s="181"/>
      <c r="G2" s="181">
        <v>2004</v>
      </c>
      <c r="H2" s="181"/>
      <c r="I2" s="181"/>
      <c r="J2" s="181"/>
      <c r="K2" s="181">
        <v>2005</v>
      </c>
      <c r="L2" s="181"/>
      <c r="M2" s="181"/>
      <c r="N2" s="181"/>
      <c r="O2" s="181">
        <v>2006</v>
      </c>
      <c r="P2" s="181"/>
      <c r="Q2" s="181"/>
      <c r="R2" s="181"/>
      <c r="S2" s="181">
        <v>2007</v>
      </c>
      <c r="T2" s="181"/>
      <c r="U2" s="181"/>
      <c r="V2" s="181"/>
      <c r="W2" s="181">
        <v>2008</v>
      </c>
      <c r="X2" s="181"/>
      <c r="Y2" s="181"/>
      <c r="Z2" s="181"/>
      <c r="AA2" s="181">
        <v>2009</v>
      </c>
      <c r="AB2" s="181"/>
      <c r="AC2" s="181"/>
      <c r="AD2" s="181"/>
      <c r="AE2" s="181">
        <v>2010</v>
      </c>
      <c r="AF2" s="181"/>
      <c r="AG2" s="181"/>
      <c r="AH2" s="181"/>
      <c r="AI2" s="181">
        <v>2011</v>
      </c>
      <c r="AJ2" s="181"/>
      <c r="AK2" s="181"/>
      <c r="AL2" s="181"/>
      <c r="AM2" s="181">
        <v>2012</v>
      </c>
      <c r="AN2" s="181"/>
      <c r="AO2" s="181"/>
      <c r="AP2" s="181"/>
      <c r="AQ2" s="181">
        <v>2013</v>
      </c>
      <c r="AR2" s="181"/>
      <c r="AS2" s="181"/>
      <c r="AT2" s="181"/>
      <c r="AU2" s="181">
        <v>2014</v>
      </c>
      <c r="AV2" s="181"/>
      <c r="AW2" s="181"/>
      <c r="AX2" s="181"/>
      <c r="AY2" s="181">
        <v>2015</v>
      </c>
      <c r="AZ2" s="181"/>
      <c r="BA2" s="181"/>
      <c r="BB2" s="181"/>
      <c r="BC2" s="181">
        <v>2017</v>
      </c>
      <c r="BD2" s="181"/>
      <c r="BE2" s="181"/>
      <c r="BF2" s="181"/>
      <c r="BG2" s="181">
        <v>2018</v>
      </c>
      <c r="BH2" s="181"/>
      <c r="BI2" s="181"/>
      <c r="BJ2" s="181"/>
      <c r="BK2" s="181" t="s">
        <v>181</v>
      </c>
      <c r="BL2" s="181"/>
      <c r="BM2" s="181"/>
      <c r="BN2" s="181"/>
      <c r="BO2" s="130" t="s">
        <v>183</v>
      </c>
      <c r="BP2" s="171"/>
      <c r="BQ2" s="171"/>
      <c r="BR2" s="171"/>
      <c r="BS2" s="171"/>
      <c r="BT2" s="171"/>
      <c r="BU2" s="171"/>
      <c r="BV2" s="171"/>
      <c r="BW2" s="171"/>
    </row>
    <row r="3" spans="1:75" ht="15.6" thickBot="1" x14ac:dyDescent="0.3">
      <c r="A3" s="172" t="s">
        <v>0</v>
      </c>
      <c r="B3" s="32" t="s">
        <v>1</v>
      </c>
      <c r="C3" s="32" t="s">
        <v>2</v>
      </c>
      <c r="D3" s="32" t="s">
        <v>3</v>
      </c>
      <c r="E3" s="32" t="s">
        <v>4</v>
      </c>
      <c r="F3" s="32" t="s">
        <v>5</v>
      </c>
      <c r="G3" s="67" t="s">
        <v>1</v>
      </c>
      <c r="H3" s="32" t="s">
        <v>2</v>
      </c>
      <c r="I3" s="32" t="s">
        <v>3</v>
      </c>
      <c r="J3" s="32" t="s">
        <v>4</v>
      </c>
      <c r="K3" s="67" t="s">
        <v>1</v>
      </c>
      <c r="L3" s="32" t="s">
        <v>2</v>
      </c>
      <c r="M3" s="32" t="s">
        <v>3</v>
      </c>
      <c r="N3" s="32" t="s">
        <v>4</v>
      </c>
      <c r="O3" s="67" t="s">
        <v>1</v>
      </c>
      <c r="P3" s="32" t="s">
        <v>2</v>
      </c>
      <c r="Q3" s="32" t="s">
        <v>3</v>
      </c>
      <c r="R3" s="32" t="s">
        <v>4</v>
      </c>
      <c r="S3" s="67" t="s">
        <v>1</v>
      </c>
      <c r="T3" s="32" t="s">
        <v>2</v>
      </c>
      <c r="U3" s="32" t="s">
        <v>3</v>
      </c>
      <c r="V3" s="32" t="s">
        <v>4</v>
      </c>
      <c r="W3" s="67" t="s">
        <v>1</v>
      </c>
      <c r="X3" s="32" t="s">
        <v>2</v>
      </c>
      <c r="Y3" s="32" t="s">
        <v>3</v>
      </c>
      <c r="Z3" s="32" t="s">
        <v>4</v>
      </c>
      <c r="AA3" s="67" t="s">
        <v>1</v>
      </c>
      <c r="AB3" s="32" t="s">
        <v>2</v>
      </c>
      <c r="AC3" s="32" t="s">
        <v>3</v>
      </c>
      <c r="AD3" s="32" t="s">
        <v>4</v>
      </c>
      <c r="AE3" s="67" t="s">
        <v>1</v>
      </c>
      <c r="AF3" s="32" t="s">
        <v>2</v>
      </c>
      <c r="AG3" s="32" t="s">
        <v>3</v>
      </c>
      <c r="AH3" s="32" t="s">
        <v>4</v>
      </c>
      <c r="AI3" s="67" t="s">
        <v>1</v>
      </c>
      <c r="AJ3" s="32" t="s">
        <v>2</v>
      </c>
      <c r="AK3" s="32" t="s">
        <v>3</v>
      </c>
      <c r="AL3" s="32" t="s">
        <v>4</v>
      </c>
      <c r="AM3" s="67" t="s">
        <v>1</v>
      </c>
      <c r="AN3" s="32" t="s">
        <v>2</v>
      </c>
      <c r="AO3" s="32" t="s">
        <v>3</v>
      </c>
      <c r="AP3" s="32" t="s">
        <v>4</v>
      </c>
      <c r="AQ3" s="67" t="s">
        <v>1</v>
      </c>
      <c r="AR3" s="32" t="s">
        <v>2</v>
      </c>
      <c r="AS3" s="32" t="s">
        <v>3</v>
      </c>
      <c r="AT3" s="32" t="s">
        <v>4</v>
      </c>
      <c r="AU3" s="67" t="s">
        <v>1</v>
      </c>
      <c r="AV3" s="32" t="s">
        <v>2</v>
      </c>
      <c r="AW3" s="32" t="s">
        <v>3</v>
      </c>
      <c r="AX3" s="32" t="s">
        <v>4</v>
      </c>
      <c r="AY3" s="67" t="s">
        <v>1</v>
      </c>
      <c r="AZ3" s="32" t="s">
        <v>2</v>
      </c>
      <c r="BA3" s="32" t="s">
        <v>3</v>
      </c>
      <c r="BB3" s="32" t="s">
        <v>4</v>
      </c>
      <c r="BC3" s="67" t="s">
        <v>1</v>
      </c>
      <c r="BD3" s="32" t="s">
        <v>2</v>
      </c>
      <c r="BE3" s="32" t="s">
        <v>3</v>
      </c>
      <c r="BF3" s="32" t="s">
        <v>4</v>
      </c>
      <c r="BG3" s="67" t="s">
        <v>1</v>
      </c>
      <c r="BH3" s="32" t="s">
        <v>2</v>
      </c>
      <c r="BI3" s="32" t="s">
        <v>3</v>
      </c>
      <c r="BJ3" s="32" t="s">
        <v>4</v>
      </c>
      <c r="BK3" s="67" t="s">
        <v>1</v>
      </c>
      <c r="BL3" s="32" t="s">
        <v>2</v>
      </c>
      <c r="BM3" s="32" t="s">
        <v>3</v>
      </c>
      <c r="BN3" s="32" t="s">
        <v>4</v>
      </c>
      <c r="BO3" s="147" t="s">
        <v>190</v>
      </c>
      <c r="BP3" s="106" t="s">
        <v>191</v>
      </c>
      <c r="BQ3" s="107" t="s">
        <v>192</v>
      </c>
      <c r="BR3" s="108" t="s">
        <v>193</v>
      </c>
      <c r="BS3" s="159" t="s">
        <v>197</v>
      </c>
      <c r="BT3" s="109" t="s">
        <v>194</v>
      </c>
      <c r="BU3" s="110" t="s">
        <v>195</v>
      </c>
      <c r="BV3" s="111" t="s">
        <v>189</v>
      </c>
      <c r="BW3" s="112" t="s">
        <v>188</v>
      </c>
    </row>
    <row r="4" spans="1:75" s="37" customFormat="1" x14ac:dyDescent="0.25">
      <c r="A4" s="22" t="s">
        <v>7</v>
      </c>
      <c r="B4" s="40"/>
      <c r="C4" s="40"/>
      <c r="D4" s="40"/>
      <c r="E4" s="40"/>
      <c r="F4" s="40"/>
      <c r="G4" s="91">
        <f>'by country'!G4-'by country'!B4</f>
        <v>4.0000000000000036E-2</v>
      </c>
      <c r="H4" s="40">
        <f>'by country'!H4-'by country'!C4</f>
        <v>0</v>
      </c>
      <c r="I4" s="40">
        <f>'by country'!I4-'by country'!D4</f>
        <v>-0.10999999999999943</v>
      </c>
      <c r="J4" s="40">
        <f>'by country'!J4-'by country'!E4</f>
        <v>-0.11000000000000032</v>
      </c>
      <c r="K4" s="91">
        <f>'by country'!L4-'by country'!G4</f>
        <v>0.29000000000000004</v>
      </c>
      <c r="L4" s="40">
        <f>'by country'!M4-'by country'!H4</f>
        <v>0.22000000000000064</v>
      </c>
      <c r="M4" s="40">
        <f>'by country'!N4-'by country'!I4</f>
        <v>5.9999999999999609E-2</v>
      </c>
      <c r="N4" s="40">
        <f>'by country'!O4-'by country'!J4</f>
        <v>0</v>
      </c>
      <c r="O4" s="91">
        <f>'by country'!Q4-'by country'!L4</f>
        <v>-9.9999999999997868E-3</v>
      </c>
      <c r="P4" s="40">
        <f>'by country'!R4-'by country'!M4</f>
        <v>-6.0000000000000497E-2</v>
      </c>
      <c r="Q4" s="40">
        <f>'by country'!S4-'by country'!N4</f>
        <v>4.0000000000000036E-2</v>
      </c>
      <c r="R4" s="40">
        <f>'by country'!T4-'by country'!O4</f>
        <v>-9.9999999999997868E-3</v>
      </c>
      <c r="S4" s="91">
        <f>'by country'!V4-'by country'!Q4</f>
        <v>-3.0000000000000249E-2</v>
      </c>
      <c r="T4" s="40">
        <f>'by country'!W4-'by country'!R4</f>
        <v>-7.0000000000000284E-2</v>
      </c>
      <c r="U4" s="40">
        <f>'by country'!X4-'by country'!S4</f>
        <v>9.9999999999997868E-3</v>
      </c>
      <c r="V4" s="40">
        <f>'by country'!Y4-'by country'!T4</f>
        <v>-3.0000000000000249E-2</v>
      </c>
      <c r="W4" s="91">
        <f>'by country'!AA4-'by country'!V4</f>
        <v>4.9999999999999822E-2</v>
      </c>
      <c r="X4" s="40">
        <f>'by country'!AB4-'by country'!W4</f>
        <v>-5.9999999999999609E-2</v>
      </c>
      <c r="Y4" s="40">
        <f>'by country'!AC4-'by country'!X4</f>
        <v>-5.9999999999999609E-2</v>
      </c>
      <c r="Z4" s="40">
        <f>'by country'!AD4-'by country'!Y4</f>
        <v>7.0000000000000284E-2</v>
      </c>
      <c r="AA4" s="91">
        <f>'by country'!AF4-'by country'!AA4</f>
        <v>0.16000000000000014</v>
      </c>
      <c r="AB4" s="40">
        <f>'by country'!AG4-'by country'!AB4</f>
        <v>0.11000000000000032</v>
      </c>
      <c r="AC4" s="40">
        <f>'by country'!AH4-'by country'!AC4</f>
        <v>0.15000000000000036</v>
      </c>
      <c r="AD4" s="40">
        <f>'by country'!AI4-'by country'!AD4</f>
        <v>0.14999999999999947</v>
      </c>
      <c r="AE4" s="91">
        <f>'by country'!AK4-'by country'!AF4</f>
        <v>4.0000000000000036E-2</v>
      </c>
      <c r="AF4" s="40">
        <f>'by country'!AL4-'by country'!AG4</f>
        <v>0.23999999999999932</v>
      </c>
      <c r="AG4" s="40">
        <f>'by country'!AM4-'by country'!AH4</f>
        <v>1.9999999999999574E-2</v>
      </c>
      <c r="AH4" s="40">
        <f>'by country'!AN4-'by country'!AI4</f>
        <v>-9.9999999999997868E-3</v>
      </c>
      <c r="AI4" s="91">
        <f>'by country'!AP4-'by country'!AK4</f>
        <v>0.10000000000000053</v>
      </c>
      <c r="AJ4" s="40">
        <f>'by country'!AQ4-'by country'!AL4</f>
        <v>0</v>
      </c>
      <c r="AK4" s="40">
        <f>'by country'!AR4-'by country'!AM4</f>
        <v>9.9999999999999645E-2</v>
      </c>
      <c r="AL4" s="40">
        <f>'by country'!AS4-'by country'!AN4</f>
        <v>0.10000000000000053</v>
      </c>
      <c r="AM4" s="91">
        <f>'by country'!AU4-'by country'!AP4</f>
        <v>0</v>
      </c>
      <c r="AN4" s="40">
        <f>'by country'!AV4-'by country'!AQ4</f>
        <v>0</v>
      </c>
      <c r="AO4" s="40">
        <f>'by country'!AW4-'by country'!AR4</f>
        <v>0.10000000000000053</v>
      </c>
      <c r="AP4" s="40">
        <f>'by country'!AX4-'by country'!AS4</f>
        <v>9.9999999999999645E-2</v>
      </c>
      <c r="AQ4" s="91">
        <f>'by country'!AZ4-'by country'!AU4</f>
        <v>0</v>
      </c>
      <c r="AR4" s="40">
        <f>'by country'!BA4-'by country'!AV4</f>
        <v>0.10000000000000053</v>
      </c>
      <c r="AS4" s="40">
        <f>'by country'!BB4-'by country'!AW4</f>
        <v>0</v>
      </c>
      <c r="AT4" s="40">
        <f>'by country'!BC4-'by country'!AX4</f>
        <v>0</v>
      </c>
      <c r="AU4" s="91">
        <f>'by country'!BE4-'by country'!AZ4</f>
        <v>-0.10000000000000053</v>
      </c>
      <c r="AV4" s="40">
        <f>'by country'!BF4-'by country'!BA4</f>
        <v>-0.10000000000000053</v>
      </c>
      <c r="AW4" s="40">
        <f>'by country'!BG4-'by country'!BB4</f>
        <v>-0.20000000000000018</v>
      </c>
      <c r="AX4" s="40">
        <f>'by country'!BH4-'by country'!BC4</f>
        <v>-9.9999999999999645E-2</v>
      </c>
      <c r="AY4" s="91">
        <f>'by country'!BJ4-'by country'!BE4</f>
        <v>0.29999999999999982</v>
      </c>
      <c r="AZ4" s="40">
        <f>'by country'!BK4-'by country'!BF4</f>
        <v>0.30000000000000071</v>
      </c>
      <c r="BA4" s="40">
        <f>'by country'!BL4-'by country'!BG4</f>
        <v>0.20000000000000018</v>
      </c>
      <c r="BB4" s="40">
        <f>'by country'!BM4-'by country'!BH4</f>
        <v>0.19999999999999929</v>
      </c>
      <c r="BC4" s="91">
        <f>'by country'!BO4-'by country'!BJ4</f>
        <v>0.27000000000000046</v>
      </c>
      <c r="BD4" s="40">
        <f>'by country'!BP4-'by country'!BK4</f>
        <v>0.11999999999999922</v>
      </c>
      <c r="BE4" s="40">
        <f>'by country'!BQ4-'by country'!BL4</f>
        <v>0.12999999999999989</v>
      </c>
      <c r="BF4" s="40">
        <f>'by country'!BR4-'by country'!BM4</f>
        <v>0.15000000000000036</v>
      </c>
      <c r="BG4" s="91">
        <f>'by country'!BT4-'by country'!BO4</f>
        <v>-9.9999999999997868E-3</v>
      </c>
      <c r="BH4" s="40">
        <f>'by country'!BU4-'by country'!BP4</f>
        <v>-3.9999999999999147E-2</v>
      </c>
      <c r="BI4" s="40">
        <f>'by country'!BV4-'by country'!BQ4</f>
        <v>-0.15000000000000036</v>
      </c>
      <c r="BJ4" s="40">
        <f>'by country'!BW4-'by country'!BR4</f>
        <v>3.0000000000000249E-2</v>
      </c>
      <c r="BK4" s="91">
        <f>'by country'!BT4-'by country'!B4</f>
        <v>1.1000000000000005</v>
      </c>
      <c r="BL4" s="40">
        <f>'by country'!BU4-'by country'!C4</f>
        <v>0.76000000000000068</v>
      </c>
      <c r="BM4" s="40">
        <f>'by country'!BV4-'by country'!D4</f>
        <v>0.29000000000000004</v>
      </c>
      <c r="BN4" s="40">
        <f>'by country'!BW4-'by country'!E4</f>
        <v>0.54</v>
      </c>
      <c r="BO4" s="148">
        <f t="shared" ref="BO4:BO13" si="0">COUNTIF(B4:BJ4, "&lt;-0.51")</f>
        <v>0</v>
      </c>
      <c r="BP4" s="116">
        <f t="shared" ref="BP4:BP13" si="1">COUNTIFS(B4:BJ4,"&lt;-0.25", B4:BJ4,"&gt;-0.51")</f>
        <v>0</v>
      </c>
      <c r="BQ4" s="115">
        <f t="shared" ref="BQ4:BQ13" si="2">COUNTIFS(B4:BJ4,"&lt;-0.11", B4:BJ4,"&gt;-0.25")</f>
        <v>2</v>
      </c>
      <c r="BR4" s="114">
        <f t="shared" ref="BR4:BR13" si="3">COUNTIFS(B4:BJ4,"&lt;-0.001", B4:BJ4,"&gt;-0.11")</f>
        <v>15</v>
      </c>
      <c r="BS4" s="22">
        <f t="shared" ref="BS4:BS13" si="4">COUNTIFS(B4:BJ4,"0.00")</f>
        <v>8</v>
      </c>
      <c r="BT4" s="117">
        <f t="shared" ref="BT4:BT13" si="5">COUNTIFS(B4:BJ4,"&gt;0.001", B4:BJ4,"&lt;0.12")</f>
        <v>17</v>
      </c>
      <c r="BU4" s="118">
        <f t="shared" ref="BU4:BU13" si="6">COUNTIFS(B4:BJ4,"&gt;0.11", B4:BJ4,"&lt;0.26")</f>
        <v>10</v>
      </c>
      <c r="BV4" s="119">
        <f t="shared" ref="BV4:BV13" si="7">COUNTIFS(B4:BJ4,"&gt;0.25", B4:BJ4,"&lt;0.51")</f>
        <v>4</v>
      </c>
      <c r="BW4" s="120">
        <f t="shared" ref="BW4:BW13" si="8">COUNTIF(B4:BJ4, "&gt;0.51")</f>
        <v>0</v>
      </c>
    </row>
    <row r="5" spans="1:75" s="37" customFormat="1" hidden="1" x14ac:dyDescent="0.25">
      <c r="A5" s="22" t="s">
        <v>8</v>
      </c>
      <c r="B5" s="40"/>
      <c r="C5" s="40"/>
      <c r="D5" s="40"/>
      <c r="E5" s="40"/>
      <c r="F5" s="40"/>
      <c r="G5" s="91"/>
      <c r="H5" s="40"/>
      <c r="I5" s="40"/>
      <c r="J5" s="40"/>
      <c r="K5" s="91"/>
      <c r="L5" s="40"/>
      <c r="M5" s="40"/>
      <c r="N5" s="40"/>
      <c r="O5" s="91"/>
      <c r="P5" s="40"/>
      <c r="Q5" s="40"/>
      <c r="R5" s="40"/>
      <c r="S5" s="91"/>
      <c r="T5" s="40"/>
      <c r="U5" s="40"/>
      <c r="V5" s="40"/>
      <c r="W5" s="91"/>
      <c r="X5" s="40"/>
      <c r="Y5" s="40"/>
      <c r="Z5" s="40"/>
      <c r="AA5" s="91">
        <f>'by country'!AF5-'by country'!AA5</f>
        <v>0.16000000000000014</v>
      </c>
      <c r="AB5" s="40">
        <f>'by country'!AG5-'by country'!AB5</f>
        <v>6.0000000000000497E-2</v>
      </c>
      <c r="AC5" s="40">
        <f>'by country'!AH5-'by country'!AC5</f>
        <v>5.9999999999999609E-2</v>
      </c>
      <c r="AD5" s="40">
        <f>'by country'!AI5-'by country'!AD5</f>
        <v>3.0000000000000249E-2</v>
      </c>
      <c r="AE5" s="91">
        <f>'by country'!AK5-'by country'!AF5</f>
        <v>0</v>
      </c>
      <c r="AF5" s="40">
        <f>'by country'!AL5-'by country'!AG5</f>
        <v>3.0000000000000249E-2</v>
      </c>
      <c r="AG5" s="40">
        <f>'by country'!AM5-'by country'!AH5</f>
        <v>2.0000000000000462E-2</v>
      </c>
      <c r="AH5" s="40">
        <f>'by country'!AN5-'by country'!AI5</f>
        <v>-3.0000000000000249E-2</v>
      </c>
      <c r="AI5" s="91">
        <f>'by country'!AP5-'by country'!AK5</f>
        <v>0</v>
      </c>
      <c r="AJ5" s="40">
        <f>'by country'!AQ5-'by country'!AL5</f>
        <v>0</v>
      </c>
      <c r="AK5" s="40">
        <f>'by country'!AR5-'by country'!AM5</f>
        <v>0</v>
      </c>
      <c r="AL5" s="40">
        <f>'by country'!AS5-'by country'!AN5</f>
        <v>0.10000000000000053</v>
      </c>
      <c r="AM5" s="91">
        <f>'by country'!AU5-'by country'!AP5</f>
        <v>-0.39999999999999947</v>
      </c>
      <c r="AN5" s="40">
        <f>'by country'!AV5-'by country'!AQ5</f>
        <v>-0.10000000000000053</v>
      </c>
      <c r="AO5" s="40">
        <f>'by country'!AW5-'by country'!AR5</f>
        <v>-0.10000000000000053</v>
      </c>
      <c r="AP5" s="40">
        <f>'by country'!AX5-'by country'!AS5</f>
        <v>-0.30000000000000071</v>
      </c>
      <c r="AQ5" s="91">
        <f>'by country'!AZ5-'by country'!AU5</f>
        <v>-0.20000000000000018</v>
      </c>
      <c r="AR5" s="40">
        <f>'by country'!BA5-'by country'!AV5</f>
        <v>-9.9999999999999645E-2</v>
      </c>
      <c r="AS5" s="40">
        <f>'by country'!BB5-'by country'!AW5</f>
        <v>-0.19999999999999929</v>
      </c>
      <c r="AT5" s="40">
        <f>'by country'!BC5-'by country'!AX5</f>
        <v>-0.29999999999999982</v>
      </c>
      <c r="AU5" s="91">
        <f>'by country'!BE5-'by country'!AZ5</f>
        <v>0.29999999999999982</v>
      </c>
      <c r="AV5" s="40">
        <f>'by country'!BF5-'by country'!BA5</f>
        <v>0.20000000000000018</v>
      </c>
      <c r="AW5" s="40">
        <f>'by country'!BG5-'by country'!BB5</f>
        <v>0</v>
      </c>
      <c r="AX5" s="40">
        <f>'by country'!BH5-'by country'!BC5</f>
        <v>0.20000000000000018</v>
      </c>
      <c r="AY5" s="91">
        <f>'by country'!BJ5-'by country'!BE5</f>
        <v>0.20000000000000018</v>
      </c>
      <c r="AZ5" s="40">
        <f>'by country'!BK5-'by country'!BF5</f>
        <v>0</v>
      </c>
      <c r="BA5" s="40">
        <f>'by country'!BL5-'by country'!BG5</f>
        <v>9.9999999999999645E-2</v>
      </c>
      <c r="BB5" s="40">
        <f>'by country'!BM5-'by country'!BH5</f>
        <v>0.20000000000000018</v>
      </c>
      <c r="BC5" s="91">
        <f>'by country'!BO5-'by country'!BJ5</f>
        <v>4.0000000000000036E-2</v>
      </c>
      <c r="BD5" s="40">
        <f>'by country'!BP5-'by country'!BK5</f>
        <v>9.9999999999997868E-3</v>
      </c>
      <c r="BE5" s="40">
        <f>'by country'!BQ5-'by country'!BL5</f>
        <v>-1.9999999999999574E-2</v>
      </c>
      <c r="BF5" s="40">
        <f>'by country'!BR5-'by country'!BM5</f>
        <v>1.9999999999999574E-2</v>
      </c>
      <c r="BG5" s="91">
        <f>'by country'!BT5-'by country'!BO5</f>
        <v>-2.0000000000000462E-2</v>
      </c>
      <c r="BH5" s="40">
        <f>'by country'!BU5-'by country'!BP5</f>
        <v>0</v>
      </c>
      <c r="BI5" s="40">
        <f>'by country'!BV5-'by country'!BQ5</f>
        <v>-5.0000000000000711E-2</v>
      </c>
      <c r="BJ5" s="40">
        <f>'by country'!BW5-'by country'!BR5</f>
        <v>-4.0000000000000036E-2</v>
      </c>
      <c r="BK5" s="91">
        <f>'by country'!BT5-'by country'!AA5</f>
        <v>8.0000000000000071E-2</v>
      </c>
      <c r="BL5" s="40">
        <f>'by country'!BU5-'by country'!AB5</f>
        <v>0.10000000000000053</v>
      </c>
      <c r="BM5" s="40">
        <f>'by country'!BV5-'by country'!AC5</f>
        <v>-0.19000000000000039</v>
      </c>
      <c r="BN5" s="40">
        <f>'by country'!BW5-'by country'!AD5</f>
        <v>-0.12000000000000011</v>
      </c>
      <c r="BO5" s="148">
        <f t="shared" si="0"/>
        <v>0</v>
      </c>
      <c r="BP5" s="116">
        <f t="shared" si="1"/>
        <v>3</v>
      </c>
      <c r="BQ5" s="115">
        <f t="shared" si="2"/>
        <v>2</v>
      </c>
      <c r="BR5" s="114">
        <f t="shared" si="3"/>
        <v>8</v>
      </c>
      <c r="BS5" s="22">
        <f t="shared" si="4"/>
        <v>7</v>
      </c>
      <c r="BT5" s="117">
        <f t="shared" si="5"/>
        <v>10</v>
      </c>
      <c r="BU5" s="118">
        <f t="shared" si="6"/>
        <v>5</v>
      </c>
      <c r="BV5" s="119">
        <f t="shared" si="7"/>
        <v>1</v>
      </c>
      <c r="BW5" s="120">
        <f t="shared" si="8"/>
        <v>0</v>
      </c>
    </row>
    <row r="6" spans="1:75" s="37" customFormat="1" ht="16.2" hidden="1" x14ac:dyDescent="0.3">
      <c r="A6" s="22" t="s">
        <v>9</v>
      </c>
      <c r="B6" s="40"/>
      <c r="C6" s="40"/>
      <c r="D6" s="40"/>
      <c r="E6" s="40"/>
      <c r="F6" s="40"/>
      <c r="G6" s="91"/>
      <c r="H6" s="40"/>
      <c r="I6" s="40"/>
      <c r="J6" s="40"/>
      <c r="K6" s="91"/>
      <c r="L6" s="40"/>
      <c r="M6" s="40"/>
      <c r="N6" s="40"/>
      <c r="O6" s="91"/>
      <c r="P6" s="40"/>
      <c r="Q6" s="40"/>
      <c r="R6" s="40"/>
      <c r="S6" s="91"/>
      <c r="T6" s="40"/>
      <c r="U6" s="40"/>
      <c r="V6" s="40"/>
      <c r="W6" s="91"/>
      <c r="X6" s="40"/>
      <c r="Y6" s="40"/>
      <c r="Z6" s="40"/>
      <c r="AA6" s="91"/>
      <c r="AB6" s="40"/>
      <c r="AC6" s="40"/>
      <c r="AD6" s="40"/>
      <c r="AE6" s="91"/>
      <c r="AF6" s="40"/>
      <c r="AG6" s="40"/>
      <c r="AH6" s="40"/>
      <c r="AI6" s="92"/>
      <c r="AJ6" s="40"/>
      <c r="AK6" s="40"/>
      <c r="AL6" s="40"/>
      <c r="AM6" s="91"/>
      <c r="AN6" s="40"/>
      <c r="AO6" s="40"/>
      <c r="AP6" s="40"/>
      <c r="AQ6" s="91"/>
      <c r="AR6" s="40"/>
      <c r="AS6" s="40"/>
      <c r="AT6" s="40"/>
      <c r="AU6" s="91"/>
      <c r="AV6" s="40"/>
      <c r="AW6" s="40"/>
      <c r="AX6" s="40"/>
      <c r="AY6" s="93"/>
      <c r="AZ6" s="49"/>
      <c r="BA6" s="49"/>
      <c r="BB6" s="49"/>
      <c r="BC6" s="91">
        <f>'by country'!BO6-'by country'!BJ6</f>
        <v>8.9999999999999858E-2</v>
      </c>
      <c r="BD6" s="40">
        <f>'by country'!BP6-'by country'!BK6</f>
        <v>8.0000000000000071E-2</v>
      </c>
      <c r="BE6" s="40">
        <f>'by country'!BQ6-'by country'!BL6</f>
        <v>-4.0000000000000036E-2</v>
      </c>
      <c r="BF6" s="40">
        <f>'by country'!BR6-'by country'!BM6</f>
        <v>5.0000000000000711E-2</v>
      </c>
      <c r="BG6" s="91"/>
      <c r="BH6" s="40"/>
      <c r="BI6" s="40"/>
      <c r="BJ6" s="40"/>
      <c r="BK6" s="91"/>
      <c r="BL6" s="40"/>
      <c r="BM6" s="40"/>
      <c r="BN6" s="40"/>
      <c r="BO6" s="148">
        <f t="shared" si="0"/>
        <v>0</v>
      </c>
      <c r="BP6" s="116">
        <f t="shared" si="1"/>
        <v>0</v>
      </c>
      <c r="BQ6" s="115">
        <f t="shared" si="2"/>
        <v>0</v>
      </c>
      <c r="BR6" s="114">
        <f t="shared" si="3"/>
        <v>1</v>
      </c>
      <c r="BS6" s="22">
        <f t="shared" si="4"/>
        <v>0</v>
      </c>
      <c r="BT6" s="117">
        <f t="shared" si="5"/>
        <v>3</v>
      </c>
      <c r="BU6" s="118">
        <f t="shared" si="6"/>
        <v>0</v>
      </c>
      <c r="BV6" s="119">
        <f t="shared" si="7"/>
        <v>0</v>
      </c>
      <c r="BW6" s="120">
        <f t="shared" si="8"/>
        <v>0</v>
      </c>
    </row>
    <row r="7" spans="1:75" s="37" customFormat="1" x14ac:dyDescent="0.25">
      <c r="A7" s="22" t="s">
        <v>57</v>
      </c>
      <c r="B7" s="40"/>
      <c r="C7" s="40"/>
      <c r="D7" s="40"/>
      <c r="E7" s="40"/>
      <c r="F7" s="40"/>
      <c r="G7" s="91">
        <f>'by country'!G7-'by country'!B7</f>
        <v>0.16999999999999993</v>
      </c>
      <c r="H7" s="40">
        <f>'by country'!H7-'by country'!C7</f>
        <v>0.20000000000000018</v>
      </c>
      <c r="I7" s="40">
        <f>'by country'!I7-'by country'!D7</f>
        <v>3.0000000000000249E-2</v>
      </c>
      <c r="J7" s="40">
        <f>'by country'!J7-'by country'!E7</f>
        <v>4.0000000000000036E-2</v>
      </c>
      <c r="K7" s="91">
        <f>'by country'!L7-'by country'!G7</f>
        <v>4.0000000000000036E-2</v>
      </c>
      <c r="L7" s="40">
        <f>'by country'!M7-'by country'!H7</f>
        <v>0.1899999999999995</v>
      </c>
      <c r="M7" s="40">
        <f>'by country'!N7-'by country'!I7</f>
        <v>2.9999999999999361E-2</v>
      </c>
      <c r="N7" s="40">
        <f>'by country'!O7-'by country'!J7</f>
        <v>4.9999999999999822E-2</v>
      </c>
      <c r="O7" s="91">
        <f>'by country'!Q7-'by country'!L7</f>
        <v>-7.0000000000000284E-2</v>
      </c>
      <c r="P7" s="40">
        <f>'by country'!R7-'by country'!M7</f>
        <v>0</v>
      </c>
      <c r="Q7" s="40">
        <f>'by country'!S7-'by country'!N7</f>
        <v>-2.9999999999999361E-2</v>
      </c>
      <c r="R7" s="40">
        <f>'by country'!T7-'by country'!O7</f>
        <v>-6.0000000000000497E-2</v>
      </c>
      <c r="S7" s="91">
        <f>'by country'!V7-'by country'!Q7</f>
        <v>-1.9999999999999574E-2</v>
      </c>
      <c r="T7" s="40">
        <f>'by country'!W7-'by country'!R7</f>
        <v>-4.0000000000000036E-2</v>
      </c>
      <c r="U7" s="40">
        <f>'by country'!X7-'by country'!S7</f>
        <v>-0.11000000000000032</v>
      </c>
      <c r="V7" s="40">
        <f>'by country'!Y7-'by country'!T7</f>
        <v>-0.12999999999999989</v>
      </c>
      <c r="W7" s="91">
        <f>'by country'!AA7-'by country'!V7</f>
        <v>4.9999999999999822E-2</v>
      </c>
      <c r="X7" s="40">
        <f>'by country'!AB7-'by country'!W7</f>
        <v>-5.9999999999999609E-2</v>
      </c>
      <c r="Y7" s="40">
        <f>'by country'!AC7-'by country'!X7</f>
        <v>0</v>
      </c>
      <c r="Z7" s="40">
        <f>'by country'!AD7-'by country'!Y7</f>
        <v>-9.9999999999997868E-3</v>
      </c>
      <c r="AA7" s="91">
        <f>'by country'!AF7-'by country'!AA7</f>
        <v>8.9999999999999858E-2</v>
      </c>
      <c r="AB7" s="40">
        <f>'by country'!AG7-'by country'!AB7</f>
        <v>4.0000000000000036E-2</v>
      </c>
      <c r="AC7" s="40">
        <f>'by country'!AH7-'by country'!AC7</f>
        <v>-9.9999999999997868E-3</v>
      </c>
      <c r="AD7" s="40">
        <f>'by country'!AI7-'by country'!AD7</f>
        <v>-7.0000000000000284E-2</v>
      </c>
      <c r="AE7" s="91">
        <f>'by country'!AK7-'by country'!AF7</f>
        <v>0.11000000000000032</v>
      </c>
      <c r="AF7" s="40">
        <f>'by country'!AL7-'by country'!AG7</f>
        <v>0.16000000000000014</v>
      </c>
      <c r="AG7" s="40">
        <f>'by country'!AM7-'by country'!AH7</f>
        <v>8.9999999999999858E-2</v>
      </c>
      <c r="AH7" s="40">
        <f>'by country'!AN7-'by country'!AI7</f>
        <v>0.12000000000000011</v>
      </c>
      <c r="AI7" s="91">
        <f>'by country'!AP7-'by country'!AK7</f>
        <v>9.9999999999999645E-2</v>
      </c>
      <c r="AJ7" s="40">
        <f>'by country'!AQ7-'by country'!AL7</f>
        <v>0</v>
      </c>
      <c r="AK7" s="40">
        <f>'by country'!AR7-'by country'!AM7</f>
        <v>-0.10000000000000053</v>
      </c>
      <c r="AL7" s="40">
        <f>'by country'!AS7-'by country'!AN7</f>
        <v>0</v>
      </c>
      <c r="AM7" s="91">
        <f>'by country'!AU7-'by country'!AP7</f>
        <v>-9.9999999999999645E-2</v>
      </c>
      <c r="AN7" s="40">
        <f>'by country'!AV7-'by country'!AQ7</f>
        <v>0</v>
      </c>
      <c r="AO7" s="40">
        <f>'by country'!AW7-'by country'!AR7</f>
        <v>0.20000000000000018</v>
      </c>
      <c r="AP7" s="40">
        <f>'by country'!AX7-'by country'!AS7</f>
        <v>0.10000000000000053</v>
      </c>
      <c r="AQ7" s="91">
        <f>'by country'!AZ7-'by country'!AU7</f>
        <v>9.9999999999999645E-2</v>
      </c>
      <c r="AR7" s="40">
        <f>'by country'!BA7-'by country'!AV7</f>
        <v>9.9999999999999645E-2</v>
      </c>
      <c r="AS7" s="40">
        <f>'by country'!BB7-'by country'!AW7</f>
        <v>0</v>
      </c>
      <c r="AT7" s="40">
        <f>'by country'!BC7-'by country'!AX7</f>
        <v>0</v>
      </c>
      <c r="AU7" s="91">
        <f>'by country'!BE7-'by country'!AZ7</f>
        <v>0.10000000000000053</v>
      </c>
      <c r="AV7" s="40">
        <f>'by country'!BF7-'by country'!BA7</f>
        <v>9.9999999999999645E-2</v>
      </c>
      <c r="AW7" s="40">
        <f>'by country'!BG7-'by country'!BB7</f>
        <v>0</v>
      </c>
      <c r="AX7" s="40">
        <f>'by country'!BH7-'by country'!BC7</f>
        <v>0</v>
      </c>
      <c r="AY7" s="91">
        <f>'by country'!BJ7-'by country'!BE7</f>
        <v>0</v>
      </c>
      <c r="AZ7" s="40">
        <f>'by country'!BK7-'by country'!BF7</f>
        <v>0</v>
      </c>
      <c r="BA7" s="40">
        <f>'by country'!BL7-'by country'!BG7</f>
        <v>0</v>
      </c>
      <c r="BB7" s="40">
        <f>'by country'!BM7-'by country'!BH7</f>
        <v>0</v>
      </c>
      <c r="BC7" s="91">
        <f>'by country'!BO7-'by country'!BJ7</f>
        <v>0</v>
      </c>
      <c r="BD7" s="40">
        <f>'by country'!BP7-'by country'!BK7</f>
        <v>1.0000000000000675E-2</v>
      </c>
      <c r="BE7" s="40">
        <f>'by country'!BQ7-'by country'!BL7</f>
        <v>7.0000000000000284E-2</v>
      </c>
      <c r="BF7" s="40">
        <f>'by country'!BR7-'by country'!BM7</f>
        <v>-1.0000000000000675E-2</v>
      </c>
      <c r="BG7" s="91">
        <f>'by country'!BT7-'by country'!BO7</f>
        <v>-1.0000000000000675E-2</v>
      </c>
      <c r="BH7" s="40">
        <f>'by country'!BU7-'by country'!BP7</f>
        <v>5.9999999999999609E-2</v>
      </c>
      <c r="BI7" s="40">
        <f>'by country'!BV7-'by country'!BQ7</f>
        <v>1.9999999999999574E-2</v>
      </c>
      <c r="BJ7" s="40">
        <f>'by country'!BW7-'by country'!BR7</f>
        <v>0</v>
      </c>
      <c r="BK7" s="91">
        <f>'by country'!BT7-'by country'!B7</f>
        <v>0.55999999999999961</v>
      </c>
      <c r="BL7" s="40">
        <f>'by country'!BU7-'by country'!C7</f>
        <v>0.75999999999999979</v>
      </c>
      <c r="BM7" s="40">
        <f>'by country'!BV7-'by country'!D7</f>
        <v>0.1899999999999995</v>
      </c>
      <c r="BN7" s="40">
        <f>'by country'!BW7-'by country'!E7</f>
        <v>2.9999999999999361E-2</v>
      </c>
      <c r="BO7" s="148">
        <f t="shared" si="0"/>
        <v>0</v>
      </c>
      <c r="BP7" s="116">
        <f t="shared" si="1"/>
        <v>0</v>
      </c>
      <c r="BQ7" s="115">
        <f t="shared" si="2"/>
        <v>1</v>
      </c>
      <c r="BR7" s="114">
        <f t="shared" si="3"/>
        <v>13</v>
      </c>
      <c r="BS7" s="22">
        <f t="shared" si="4"/>
        <v>15</v>
      </c>
      <c r="BT7" s="117">
        <f t="shared" si="5"/>
        <v>20</v>
      </c>
      <c r="BU7" s="118">
        <f t="shared" si="6"/>
        <v>6</v>
      </c>
      <c r="BV7" s="119">
        <f t="shared" si="7"/>
        <v>0</v>
      </c>
      <c r="BW7" s="120">
        <f t="shared" si="8"/>
        <v>0</v>
      </c>
    </row>
    <row r="8" spans="1:75" s="37" customFormat="1" hidden="1" x14ac:dyDescent="0.25">
      <c r="A8" s="22" t="s">
        <v>10</v>
      </c>
      <c r="B8" s="40"/>
      <c r="C8" s="40"/>
      <c r="D8" s="40"/>
      <c r="E8" s="40"/>
      <c r="F8" s="40"/>
      <c r="G8" s="91"/>
      <c r="H8" s="40"/>
      <c r="I8" s="40"/>
      <c r="J8" s="40"/>
      <c r="K8" s="91"/>
      <c r="L8" s="40"/>
      <c r="M8" s="40"/>
      <c r="N8" s="40"/>
      <c r="O8" s="91"/>
      <c r="P8" s="40"/>
      <c r="Q8" s="40"/>
      <c r="R8" s="40"/>
      <c r="S8" s="91"/>
      <c r="T8" s="40"/>
      <c r="U8" s="40"/>
      <c r="V8" s="40"/>
      <c r="W8" s="91"/>
      <c r="X8" s="40"/>
      <c r="Y8" s="40"/>
      <c r="Z8" s="40"/>
      <c r="AA8" s="91">
        <f>'by country'!AF8-'by country'!AA8</f>
        <v>-1.0000000000000675E-2</v>
      </c>
      <c r="AB8" s="40">
        <f>'by country'!AG8-'by country'!AB8</f>
        <v>4.9999999999999822E-2</v>
      </c>
      <c r="AC8" s="40">
        <f>'by country'!AH8-'by country'!AC8</f>
        <v>0</v>
      </c>
      <c r="AD8" s="40">
        <f>'by country'!AI8-'by country'!AD8</f>
        <v>-6.9999999999999396E-2</v>
      </c>
      <c r="AE8" s="91">
        <f>'by country'!AK8-'by country'!AF8</f>
        <v>-4.9999999999999822E-2</v>
      </c>
      <c r="AF8" s="40">
        <f>'by country'!AL8-'by country'!AG8</f>
        <v>-3.0000000000000249E-2</v>
      </c>
      <c r="AG8" s="40">
        <f>'by country'!AM8-'by country'!AH8</f>
        <v>-8.0000000000000071E-2</v>
      </c>
      <c r="AH8" s="40">
        <f>'by country'!AN8-'by country'!AI8</f>
        <v>-4.9999999999999822E-2</v>
      </c>
      <c r="AI8" s="91">
        <f>'by country'!AP8-'by country'!AK8</f>
        <v>-9.9999999999999645E-2</v>
      </c>
      <c r="AJ8" s="40">
        <f>'by country'!AQ8-'by country'!AL8</f>
        <v>-9.9999999999999645E-2</v>
      </c>
      <c r="AK8" s="40">
        <f>'by country'!AR8-'by country'!AM8</f>
        <v>0</v>
      </c>
      <c r="AL8" s="40">
        <f>'by country'!AS8-'by country'!AN8</f>
        <v>0</v>
      </c>
      <c r="AM8" s="91">
        <f>'by country'!AU8-'by country'!AP8</f>
        <v>0</v>
      </c>
      <c r="AN8" s="40">
        <f>'by country'!AV8-'by country'!AQ8</f>
        <v>9.9999999999999645E-2</v>
      </c>
      <c r="AO8" s="40">
        <f>'by country'!AW8-'by country'!AR8</f>
        <v>9.9999999999999645E-2</v>
      </c>
      <c r="AP8" s="40">
        <f>'by country'!AX8-'by country'!AS8</f>
        <v>0</v>
      </c>
      <c r="AQ8" s="91">
        <f>'by country'!AZ8-'by country'!AU8</f>
        <v>9.9999999999999645E-2</v>
      </c>
      <c r="AR8" s="40">
        <f>'by country'!BA8-'by country'!AV8</f>
        <v>0</v>
      </c>
      <c r="AS8" s="40">
        <f>'by country'!BB8-'by country'!AW8</f>
        <v>0</v>
      </c>
      <c r="AT8" s="40">
        <f>'by country'!BC8-'by country'!AX8</f>
        <v>0</v>
      </c>
      <c r="AU8" s="91">
        <f>'by country'!BE8-'by country'!AZ8</f>
        <v>0.10000000000000053</v>
      </c>
      <c r="AV8" s="40">
        <f>'by country'!BF8-'by country'!BA8</f>
        <v>9.9999999999999645E-2</v>
      </c>
      <c r="AW8" s="40">
        <f>'by country'!BG8-'by country'!BB8</f>
        <v>0</v>
      </c>
      <c r="AX8" s="40">
        <f>'by country'!BH8-'by country'!BC8</f>
        <v>0</v>
      </c>
      <c r="AY8" s="91">
        <f>'by country'!BJ8-'by country'!BE8</f>
        <v>-0.20000000000000018</v>
      </c>
      <c r="AZ8" s="40">
        <f>'by country'!BK8-'by country'!BF8</f>
        <v>-9.9999999999999645E-2</v>
      </c>
      <c r="BA8" s="40">
        <f>'by country'!BL8-'by country'!BG8</f>
        <v>0</v>
      </c>
      <c r="BB8" s="40">
        <f>'by country'!BM8-'by country'!BH8</f>
        <v>0</v>
      </c>
      <c r="BC8" s="91">
        <f>'by country'!BO8-'by country'!BJ8</f>
        <v>0.14999999999999947</v>
      </c>
      <c r="BD8" s="40">
        <f>'by country'!BP8-'by country'!BK8</f>
        <v>0.21999999999999975</v>
      </c>
      <c r="BE8" s="40">
        <f>'by country'!BQ8-'by country'!BL8</f>
        <v>-1.9999999999999574E-2</v>
      </c>
      <c r="BF8" s="40">
        <f>'by country'!BR8-'by country'!BM8</f>
        <v>8.9999999999999858E-2</v>
      </c>
      <c r="BG8" s="91">
        <f>'by country'!BT8-'by country'!BO8</f>
        <v>5.0000000000000711E-2</v>
      </c>
      <c r="BH8" s="40">
        <f>'by country'!BU8-'by country'!BP8</f>
        <v>-4.0000000000000036E-2</v>
      </c>
      <c r="BI8" s="40">
        <f>'by country'!BV8-'by country'!BQ8</f>
        <v>-6.0000000000000497E-2</v>
      </c>
      <c r="BJ8" s="40">
        <f>'by country'!BW8-'by country'!BR8</f>
        <v>1.9999999999999574E-2</v>
      </c>
      <c r="BK8" s="91">
        <f>'by country'!BT8-'by country'!AA8</f>
        <v>4.0000000000000036E-2</v>
      </c>
      <c r="BL8" s="40">
        <f>'by country'!BU8-'by country'!AB8</f>
        <v>0.19999999999999929</v>
      </c>
      <c r="BM8" s="40">
        <f>'by country'!BV8-'by country'!AC8</f>
        <v>-6.0000000000000497E-2</v>
      </c>
      <c r="BN8" s="40">
        <f>'by country'!BW8-'by country'!AD8</f>
        <v>-9.9999999999997868E-3</v>
      </c>
      <c r="BO8" s="148">
        <f t="shared" si="0"/>
        <v>0</v>
      </c>
      <c r="BP8" s="116">
        <f t="shared" si="1"/>
        <v>0</v>
      </c>
      <c r="BQ8" s="115">
        <f t="shared" si="2"/>
        <v>1</v>
      </c>
      <c r="BR8" s="114">
        <f t="shared" si="3"/>
        <v>12</v>
      </c>
      <c r="BS8" s="22">
        <f t="shared" si="4"/>
        <v>12</v>
      </c>
      <c r="BT8" s="117">
        <f t="shared" si="5"/>
        <v>9</v>
      </c>
      <c r="BU8" s="118">
        <f t="shared" si="6"/>
        <v>2</v>
      </c>
      <c r="BV8" s="119">
        <f t="shared" si="7"/>
        <v>0</v>
      </c>
      <c r="BW8" s="120">
        <f t="shared" si="8"/>
        <v>0</v>
      </c>
    </row>
    <row r="9" spans="1:75" s="37" customFormat="1" hidden="1" x14ac:dyDescent="0.25">
      <c r="A9" s="22" t="s">
        <v>60</v>
      </c>
      <c r="B9" s="40"/>
      <c r="C9" s="40"/>
      <c r="D9" s="40"/>
      <c r="E9" s="40"/>
      <c r="F9" s="40"/>
      <c r="G9" s="91"/>
      <c r="H9" s="40"/>
      <c r="I9" s="40"/>
      <c r="J9" s="40"/>
      <c r="K9" s="91"/>
      <c r="L9" s="40"/>
      <c r="M9" s="40"/>
      <c r="N9" s="40"/>
      <c r="O9" s="91"/>
      <c r="P9" s="40"/>
      <c r="Q9" s="40"/>
      <c r="R9" s="40"/>
      <c r="S9" s="91"/>
      <c r="T9" s="40"/>
      <c r="U9" s="40"/>
      <c r="V9" s="40"/>
      <c r="W9" s="91"/>
      <c r="X9" s="40"/>
      <c r="Y9" s="40"/>
      <c r="Z9" s="40"/>
      <c r="AA9" s="91">
        <f>'by country'!AF9-'by country'!AA9</f>
        <v>0.16999999999999993</v>
      </c>
      <c r="AB9" s="40">
        <f>'by country'!AG9-'by country'!AB9</f>
        <v>-3.0000000000000249E-2</v>
      </c>
      <c r="AC9" s="40">
        <f>'by country'!AH9-'by country'!AC9</f>
        <v>-1.0000000000000675E-2</v>
      </c>
      <c r="AD9" s="40">
        <f>'by country'!AI9-'by country'!AD9</f>
        <v>-9.9999999999999645E-2</v>
      </c>
      <c r="AE9" s="91">
        <f>'by country'!AK9-'by country'!AF9</f>
        <v>5.0000000000000711E-2</v>
      </c>
      <c r="AF9" s="40">
        <f>'by country'!AL9-'by country'!AG9</f>
        <v>6.0000000000000497E-2</v>
      </c>
      <c r="AG9" s="40">
        <f>'by country'!AM9-'by country'!AH9</f>
        <v>0.10000000000000053</v>
      </c>
      <c r="AH9" s="40">
        <f>'by country'!AN9-'by country'!AI9</f>
        <v>6.9999999999999396E-2</v>
      </c>
      <c r="AI9" s="91">
        <f>'by country'!AP9-'by country'!AK9</f>
        <v>0</v>
      </c>
      <c r="AJ9" s="40">
        <f>'by country'!AQ9-'by country'!AL9</f>
        <v>0</v>
      </c>
      <c r="AK9" s="40">
        <f>'by country'!AR9-'by country'!AM9</f>
        <v>0</v>
      </c>
      <c r="AL9" s="40">
        <f>'by country'!AS9-'by country'!AN9</f>
        <v>-9.9999999999999645E-2</v>
      </c>
      <c r="AM9" s="91">
        <f>'by country'!AU9-'by country'!AP9</f>
        <v>-0.10000000000000053</v>
      </c>
      <c r="AN9" s="40">
        <f>'by country'!AV9-'by country'!AQ9</f>
        <v>0</v>
      </c>
      <c r="AO9" s="40">
        <f>'by country'!AW9-'by country'!AR9</f>
        <v>0</v>
      </c>
      <c r="AP9" s="40">
        <f>'by country'!AX9-'by country'!AS9</f>
        <v>0</v>
      </c>
      <c r="AQ9" s="91"/>
      <c r="AR9" s="40"/>
      <c r="AS9" s="40"/>
      <c r="AT9" s="40"/>
      <c r="AU9" s="91"/>
      <c r="AV9" s="40"/>
      <c r="AW9" s="40"/>
      <c r="AX9" s="40"/>
      <c r="AY9" s="93"/>
      <c r="AZ9" s="49"/>
      <c r="BA9" s="49"/>
      <c r="BB9" s="49"/>
      <c r="BC9" s="91"/>
      <c r="BD9" s="40"/>
      <c r="BE9" s="40"/>
      <c r="BF9" s="40"/>
      <c r="BG9" s="91"/>
      <c r="BH9" s="40"/>
      <c r="BI9" s="40"/>
      <c r="BJ9" s="40"/>
      <c r="BK9" s="91">
        <f>'by country'!AU9-'by country'!AA9</f>
        <v>0.12000000000000011</v>
      </c>
      <c r="BL9" s="40">
        <f>'by country'!AV9-'by country'!AB9</f>
        <v>3.0000000000000249E-2</v>
      </c>
      <c r="BM9" s="40">
        <f>'by country'!AW9-'by country'!AC9</f>
        <v>8.9999999999999858E-2</v>
      </c>
      <c r="BN9" s="40">
        <f>'by country'!AX9-'by country'!AD9</f>
        <v>-0.12999999999999989</v>
      </c>
      <c r="BO9" s="148">
        <f t="shared" si="0"/>
        <v>0</v>
      </c>
      <c r="BP9" s="116">
        <f t="shared" si="1"/>
        <v>0</v>
      </c>
      <c r="BQ9" s="115">
        <f t="shared" si="2"/>
        <v>0</v>
      </c>
      <c r="BR9" s="114">
        <f t="shared" si="3"/>
        <v>5</v>
      </c>
      <c r="BS9" s="22">
        <f t="shared" si="4"/>
        <v>6</v>
      </c>
      <c r="BT9" s="117">
        <f t="shared" si="5"/>
        <v>4</v>
      </c>
      <c r="BU9" s="118">
        <f t="shared" si="6"/>
        <v>1</v>
      </c>
      <c r="BV9" s="119">
        <f t="shared" si="7"/>
        <v>0</v>
      </c>
      <c r="BW9" s="120">
        <f t="shared" si="8"/>
        <v>0</v>
      </c>
    </row>
    <row r="10" spans="1:75" s="37" customFormat="1" hidden="1" x14ac:dyDescent="0.25">
      <c r="A10" s="22" t="s">
        <v>11</v>
      </c>
      <c r="B10" s="40"/>
      <c r="C10" s="40"/>
      <c r="D10" s="40"/>
      <c r="E10" s="40"/>
      <c r="F10" s="40"/>
      <c r="G10" s="91"/>
      <c r="H10" s="40"/>
      <c r="I10" s="40"/>
      <c r="J10" s="40"/>
      <c r="K10" s="91"/>
      <c r="L10" s="40"/>
      <c r="M10" s="40"/>
      <c r="N10" s="40"/>
      <c r="O10" s="91"/>
      <c r="P10" s="40"/>
      <c r="Q10" s="40"/>
      <c r="R10" s="40"/>
      <c r="S10" s="91"/>
      <c r="T10" s="40"/>
      <c r="U10" s="40"/>
      <c r="V10" s="40"/>
      <c r="W10" s="91"/>
      <c r="X10" s="40"/>
      <c r="Y10" s="40"/>
      <c r="Z10" s="40"/>
      <c r="AA10" s="91">
        <f>'by country'!AF10-'by country'!AA10</f>
        <v>-8.0000000000000071E-2</v>
      </c>
      <c r="AB10" s="40">
        <f>'by country'!AG10-'by country'!AB10</f>
        <v>-0.12999999999999989</v>
      </c>
      <c r="AC10" s="40">
        <f>'by country'!AH10-'by country'!AC10</f>
        <v>-0.11000000000000032</v>
      </c>
      <c r="AD10" s="40">
        <f>'by country'!AI10-'by country'!AD10</f>
        <v>-9.9999999999999645E-2</v>
      </c>
      <c r="AE10" s="91">
        <f>'by country'!AK10-'by country'!AF10</f>
        <v>0.14999999999999947</v>
      </c>
      <c r="AF10" s="40">
        <f>'by country'!AL10-'by country'!AG10</f>
        <v>0.13999999999999968</v>
      </c>
      <c r="AG10" s="40">
        <f>'by country'!AM10-'by country'!AH10</f>
        <v>4.0000000000000036E-2</v>
      </c>
      <c r="AH10" s="40">
        <f>'by country'!AN10-'by country'!AI10</f>
        <v>5.9999999999999609E-2</v>
      </c>
      <c r="AI10" s="91">
        <f>'by country'!AP10-'by country'!AK10</f>
        <v>0</v>
      </c>
      <c r="AJ10" s="40">
        <f>'by country'!AQ10-'by country'!AL10</f>
        <v>0</v>
      </c>
      <c r="AK10" s="40">
        <f>'by country'!AR10-'by country'!AM10</f>
        <v>0</v>
      </c>
      <c r="AL10" s="40">
        <f>'by country'!AS10-'by country'!AN10</f>
        <v>0</v>
      </c>
      <c r="AM10" s="91">
        <f>'by country'!AU10-'by country'!AP10</f>
        <v>0.10000000000000053</v>
      </c>
      <c r="AN10" s="40">
        <f>'by country'!AV10-'by country'!AQ10</f>
        <v>0.10000000000000053</v>
      </c>
      <c r="AO10" s="40">
        <f>'by country'!AW10-'by country'!AR10</f>
        <v>0.10000000000000053</v>
      </c>
      <c r="AP10" s="40">
        <f>'by country'!AX10-'by country'!AS10</f>
        <v>0.10000000000000053</v>
      </c>
      <c r="AQ10" s="91">
        <f>'by country'!AZ10-'by country'!AU10</f>
        <v>0</v>
      </c>
      <c r="AR10" s="40">
        <f>'by country'!BA10-'by country'!AV10</f>
        <v>-0.10000000000000053</v>
      </c>
      <c r="AS10" s="40">
        <f>'by country'!BB10-'by country'!AW10</f>
        <v>-0.10000000000000053</v>
      </c>
      <c r="AT10" s="40">
        <f>'by country'!BC10-'by country'!AX10</f>
        <v>0</v>
      </c>
      <c r="AU10" s="91">
        <f>'by country'!BE10-'by country'!AZ10</f>
        <v>9.9999999999999645E-2</v>
      </c>
      <c r="AV10" s="40">
        <f>'by country'!BF10-'by country'!BA10</f>
        <v>0.10000000000000053</v>
      </c>
      <c r="AW10" s="40">
        <f>'by country'!BG10-'by country'!BB10</f>
        <v>0</v>
      </c>
      <c r="AX10" s="40">
        <f>'by country'!BH10-'by country'!BC10</f>
        <v>0</v>
      </c>
      <c r="AY10" s="91">
        <f>'by country'!BJ10-'by country'!BE10</f>
        <v>9.9999999999999645E-2</v>
      </c>
      <c r="AZ10" s="40">
        <f>'by country'!BK10-'by country'!BF10</f>
        <v>9.9999999999999645E-2</v>
      </c>
      <c r="BA10" s="40">
        <f>'by country'!BL10-'by country'!BG10</f>
        <v>0.10000000000000053</v>
      </c>
      <c r="BB10" s="40">
        <f>'by country'!BM10-'by country'!BH10</f>
        <v>0</v>
      </c>
      <c r="BC10" s="91">
        <f>'by country'!BO10-'by country'!BJ10</f>
        <v>0.14000000000000057</v>
      </c>
      <c r="BD10" s="40">
        <f>'by country'!BP10-'by country'!BK10</f>
        <v>0.12999999999999989</v>
      </c>
      <c r="BE10" s="40">
        <f>'by country'!BQ10-'by country'!BL10</f>
        <v>-3.0000000000000249E-2</v>
      </c>
      <c r="BF10" s="40">
        <f>'by country'!BR10-'by country'!BM10</f>
        <v>5.9999999999999609E-2</v>
      </c>
      <c r="BG10" s="91">
        <f>'by country'!BT10-'by country'!BO10</f>
        <v>8.0000000000000071E-2</v>
      </c>
      <c r="BH10" s="40">
        <f>'by country'!BU10-'by country'!BP10</f>
        <v>5.0000000000000711E-2</v>
      </c>
      <c r="BI10" s="40">
        <f>'by country'!BV10-'by country'!BQ10</f>
        <v>-0.12999999999999989</v>
      </c>
      <c r="BJ10" s="40">
        <f>'by country'!BW10-'by country'!BR10</f>
        <v>5.9999999999999609E-2</v>
      </c>
      <c r="BK10" s="91">
        <f>'by country'!BT10-'by country'!AA10</f>
        <v>0.58999999999999986</v>
      </c>
      <c r="BL10" s="40">
        <f>'by country'!BU10-'by country'!AB10</f>
        <v>0.39000000000000057</v>
      </c>
      <c r="BM10" s="40">
        <f>'by country'!BV10-'by country'!AC10</f>
        <v>-0.12999999999999989</v>
      </c>
      <c r="BN10" s="40">
        <f>'by country'!BW10-'by country'!AD10</f>
        <v>0.17999999999999972</v>
      </c>
      <c r="BO10" s="148">
        <f t="shared" si="0"/>
        <v>0</v>
      </c>
      <c r="BP10" s="116">
        <f t="shared" si="1"/>
        <v>0</v>
      </c>
      <c r="BQ10" s="115">
        <f t="shared" si="2"/>
        <v>2</v>
      </c>
      <c r="BR10" s="114">
        <f t="shared" si="3"/>
        <v>5</v>
      </c>
      <c r="BS10" s="22">
        <f t="shared" si="4"/>
        <v>9</v>
      </c>
      <c r="BT10" s="117">
        <f t="shared" si="5"/>
        <v>15</v>
      </c>
      <c r="BU10" s="118">
        <f t="shared" si="6"/>
        <v>4</v>
      </c>
      <c r="BV10" s="119">
        <f t="shared" si="7"/>
        <v>0</v>
      </c>
      <c r="BW10" s="120">
        <f t="shared" si="8"/>
        <v>0</v>
      </c>
    </row>
    <row r="11" spans="1:75" s="37" customFormat="1" hidden="1" x14ac:dyDescent="0.25">
      <c r="A11" s="22" t="s">
        <v>61</v>
      </c>
      <c r="B11" s="40"/>
      <c r="C11" s="40"/>
      <c r="D11" s="40"/>
      <c r="E11" s="40"/>
      <c r="F11" s="40"/>
      <c r="G11" s="91"/>
      <c r="H11" s="40"/>
      <c r="I11" s="40"/>
      <c r="J11" s="40"/>
      <c r="K11" s="91"/>
      <c r="L11" s="40"/>
      <c r="M11" s="40"/>
      <c r="N11" s="40"/>
      <c r="O11" s="91"/>
      <c r="P11" s="40"/>
      <c r="Q11" s="40"/>
      <c r="R11" s="40"/>
      <c r="S11" s="91"/>
      <c r="T11" s="40"/>
      <c r="U11" s="40"/>
      <c r="V11" s="40"/>
      <c r="W11" s="91"/>
      <c r="X11" s="40"/>
      <c r="Y11" s="40"/>
      <c r="Z11" s="40"/>
      <c r="AA11" s="91"/>
      <c r="AB11" s="40"/>
      <c r="AC11" s="40"/>
      <c r="AD11" s="40"/>
      <c r="AE11" s="91"/>
      <c r="AF11" s="40"/>
      <c r="AG11" s="40"/>
      <c r="AH11" s="40"/>
      <c r="AI11" s="91"/>
      <c r="AJ11" s="40"/>
      <c r="AK11" s="40"/>
      <c r="AL11" s="40"/>
      <c r="AM11" s="91"/>
      <c r="AN11" s="40"/>
      <c r="AO11" s="40"/>
      <c r="AP11" s="40"/>
      <c r="AQ11" s="91"/>
      <c r="AR11" s="40"/>
      <c r="AS11" s="40"/>
      <c r="AT11" s="40"/>
      <c r="AU11" s="91"/>
      <c r="AV11" s="40"/>
      <c r="AW11" s="40"/>
      <c r="AX11" s="40"/>
      <c r="AY11" s="93"/>
      <c r="AZ11" s="49"/>
      <c r="BA11" s="49"/>
      <c r="BB11" s="49"/>
      <c r="BC11" s="91"/>
      <c r="BD11" s="40"/>
      <c r="BE11" s="40"/>
      <c r="BF11" s="40"/>
      <c r="BG11" s="91"/>
      <c r="BH11" s="40"/>
      <c r="BI11" s="40"/>
      <c r="BJ11" s="40"/>
      <c r="BK11" s="91"/>
      <c r="BL11" s="40"/>
      <c r="BM11" s="40"/>
      <c r="BN11" s="40"/>
      <c r="BO11" s="148">
        <f t="shared" si="0"/>
        <v>0</v>
      </c>
      <c r="BP11" s="116">
        <f t="shared" si="1"/>
        <v>0</v>
      </c>
      <c r="BQ11" s="115">
        <f t="shared" si="2"/>
        <v>0</v>
      </c>
      <c r="BR11" s="114">
        <f t="shared" si="3"/>
        <v>0</v>
      </c>
      <c r="BS11" s="22">
        <f t="shared" si="4"/>
        <v>0</v>
      </c>
      <c r="BT11" s="117">
        <f t="shared" si="5"/>
        <v>0</v>
      </c>
      <c r="BU11" s="118">
        <f t="shared" si="6"/>
        <v>0</v>
      </c>
      <c r="BV11" s="119">
        <f t="shared" si="7"/>
        <v>0</v>
      </c>
      <c r="BW11" s="120">
        <f t="shared" si="8"/>
        <v>0</v>
      </c>
    </row>
    <row r="12" spans="1:75" s="37" customFormat="1" hidden="1" x14ac:dyDescent="0.25">
      <c r="A12" s="22" t="s">
        <v>12</v>
      </c>
      <c r="B12" s="40"/>
      <c r="C12" s="40"/>
      <c r="D12" s="40"/>
      <c r="E12" s="40"/>
      <c r="F12" s="40"/>
      <c r="G12" s="91"/>
      <c r="H12" s="40"/>
      <c r="I12" s="40"/>
      <c r="J12" s="40"/>
      <c r="K12" s="91"/>
      <c r="L12" s="40"/>
      <c r="M12" s="40"/>
      <c r="N12" s="40"/>
      <c r="O12" s="91"/>
      <c r="P12" s="40"/>
      <c r="Q12" s="40"/>
      <c r="R12" s="40"/>
      <c r="S12" s="91"/>
      <c r="T12" s="40"/>
      <c r="U12" s="40"/>
      <c r="V12" s="40"/>
      <c r="W12" s="91"/>
      <c r="X12" s="40"/>
      <c r="Y12" s="40"/>
      <c r="Z12" s="40"/>
      <c r="AA12" s="91">
        <f>'by country'!AF12-'by country'!AA12</f>
        <v>-3.0000000000000249E-2</v>
      </c>
      <c r="AB12" s="40">
        <f>'by country'!AG12-'by country'!AB12</f>
        <v>0</v>
      </c>
      <c r="AC12" s="40">
        <f>'by country'!AH12-'by country'!AC12</f>
        <v>-0.10000000000000053</v>
      </c>
      <c r="AD12" s="40">
        <f>'by country'!AI12-'by country'!AD12</f>
        <v>0</v>
      </c>
      <c r="AE12" s="91">
        <f>'by country'!AK12-'by country'!AF12</f>
        <v>0.20000000000000018</v>
      </c>
      <c r="AF12" s="40">
        <f>'by country'!AL12-'by country'!AG12</f>
        <v>0.20000000000000018</v>
      </c>
      <c r="AG12" s="40">
        <f>'by country'!AM12-'by country'!AH12</f>
        <v>-1.9999999999999574E-2</v>
      </c>
      <c r="AH12" s="40">
        <f>'by country'!AN12-'by country'!AI12</f>
        <v>-2.9999999999999361E-2</v>
      </c>
      <c r="AI12" s="91">
        <f>'by country'!AP12-'by country'!AK12</f>
        <v>0</v>
      </c>
      <c r="AJ12" s="40">
        <f>'by country'!AQ12-'by country'!AL12</f>
        <v>-0.29999999999999982</v>
      </c>
      <c r="AK12" s="40">
        <f>'by country'!AR12-'by country'!AM12</f>
        <v>0.29999999999999982</v>
      </c>
      <c r="AL12" s="40">
        <f>'by country'!AS12-'by country'!AN12</f>
        <v>0.39999999999999947</v>
      </c>
      <c r="AM12" s="91">
        <f>'by country'!AU12-'by country'!AP12</f>
        <v>0</v>
      </c>
      <c r="AN12" s="40">
        <f>'by country'!AV12-'by country'!AQ12</f>
        <v>0.19999999999999929</v>
      </c>
      <c r="AO12" s="40">
        <f>'by country'!AW12-'by country'!AR12</f>
        <v>-0.29999999999999982</v>
      </c>
      <c r="AP12" s="40">
        <f>'by country'!AX12-'by country'!AS12</f>
        <v>-0.29999999999999982</v>
      </c>
      <c r="AQ12" s="91">
        <f>'by country'!AZ12-'by country'!AU12</f>
        <v>0</v>
      </c>
      <c r="AR12" s="40">
        <f>'by country'!BA12-'by country'!AV12</f>
        <v>0</v>
      </c>
      <c r="AS12" s="40">
        <f>'by country'!BB12-'by country'!AW12</f>
        <v>0</v>
      </c>
      <c r="AT12" s="40">
        <f>'by country'!BC12-'by country'!AX12</f>
        <v>9.9999999999999645E-2</v>
      </c>
      <c r="AU12" s="91">
        <f>'by country'!BE12-'by country'!AZ12</f>
        <v>9.9999999999999645E-2</v>
      </c>
      <c r="AV12" s="40">
        <f>'by country'!BF12-'by country'!BA12</f>
        <v>0</v>
      </c>
      <c r="AW12" s="40">
        <f>'by country'!BG12-'by country'!BB12</f>
        <v>9.9999999999999645E-2</v>
      </c>
      <c r="AX12" s="40">
        <f>'by country'!BH12-'by country'!BC12</f>
        <v>0</v>
      </c>
      <c r="AY12" s="91">
        <f>'by country'!BJ12-'by country'!BE12</f>
        <v>0</v>
      </c>
      <c r="AZ12" s="40">
        <f>'by country'!BK12-'by country'!BF12</f>
        <v>0.10000000000000053</v>
      </c>
      <c r="BA12" s="40">
        <f>'by country'!BL12-'by country'!BG12</f>
        <v>0</v>
      </c>
      <c r="BB12" s="40">
        <f>'by country'!BM12-'by country'!BH12</f>
        <v>0</v>
      </c>
      <c r="BC12" s="91">
        <f>'by country'!BO12-'by country'!BJ12</f>
        <v>-4.9999999999999822E-2</v>
      </c>
      <c r="BD12" s="40">
        <f>'by country'!BP12-'by country'!BK12</f>
        <v>-0.16000000000000014</v>
      </c>
      <c r="BE12" s="40">
        <f>'by country'!BQ12-'by country'!BL12</f>
        <v>-8.0000000000000071E-2</v>
      </c>
      <c r="BF12" s="40">
        <f>'by country'!BR12-'by country'!BM12</f>
        <v>-4.0000000000000036E-2</v>
      </c>
      <c r="BG12" s="91">
        <f>'by country'!BT12-'by country'!BO12</f>
        <v>-3.0000000000000249E-2</v>
      </c>
      <c r="BH12" s="40">
        <f>'by country'!BU12-'by country'!BP12</f>
        <v>3.0000000000000249E-2</v>
      </c>
      <c r="BI12" s="40">
        <f>'by country'!BV12-'by country'!BQ12</f>
        <v>-3.9999999999999147E-2</v>
      </c>
      <c r="BJ12" s="40">
        <f>'by country'!BW12-'by country'!BR12</f>
        <v>-9.9999999999997868E-3</v>
      </c>
      <c r="BK12" s="91">
        <f>'by country'!BT12-'by country'!AA12</f>
        <v>0.1899999999999995</v>
      </c>
      <c r="BL12" s="40">
        <f>'by country'!BU12-'by country'!AB12</f>
        <v>7.0000000000000284E-2</v>
      </c>
      <c r="BM12" s="40">
        <f>'by country'!BV12-'by country'!AC12</f>
        <v>-0.13999999999999968</v>
      </c>
      <c r="BN12" s="40">
        <f>'by country'!BW12-'by country'!AD12</f>
        <v>0.12000000000000011</v>
      </c>
      <c r="BO12" s="148">
        <f t="shared" si="0"/>
        <v>0</v>
      </c>
      <c r="BP12" s="116">
        <f t="shared" si="1"/>
        <v>3</v>
      </c>
      <c r="BQ12" s="115">
        <f t="shared" si="2"/>
        <v>1</v>
      </c>
      <c r="BR12" s="114">
        <f t="shared" si="3"/>
        <v>10</v>
      </c>
      <c r="BS12" s="22">
        <f t="shared" si="4"/>
        <v>12</v>
      </c>
      <c r="BT12" s="117">
        <f t="shared" si="5"/>
        <v>5</v>
      </c>
      <c r="BU12" s="118">
        <f t="shared" si="6"/>
        <v>3</v>
      </c>
      <c r="BV12" s="119">
        <f t="shared" si="7"/>
        <v>2</v>
      </c>
      <c r="BW12" s="120">
        <f t="shared" si="8"/>
        <v>0</v>
      </c>
    </row>
    <row r="13" spans="1:75" s="37" customFormat="1" hidden="1" x14ac:dyDescent="0.25">
      <c r="A13" s="22" t="s">
        <v>13</v>
      </c>
      <c r="B13" s="40"/>
      <c r="C13" s="40"/>
      <c r="D13" s="40"/>
      <c r="E13" s="40"/>
      <c r="F13" s="40"/>
      <c r="G13" s="91">
        <f>'by country'!G13-'by country'!B13</f>
        <v>5.9999999999999609E-2</v>
      </c>
      <c r="H13" s="40">
        <f>'by country'!H13-'by country'!C13</f>
        <v>0.24000000000000021</v>
      </c>
      <c r="I13" s="40">
        <f>'by country'!I13-'by country'!D13</f>
        <v>-1.0000000000000675E-2</v>
      </c>
      <c r="J13" s="40">
        <f>'by country'!J13-'by country'!E13</f>
        <v>9.9999999999997868E-3</v>
      </c>
      <c r="K13" s="91">
        <f>'by country'!L13-'by country'!G13</f>
        <v>0.20999999999999996</v>
      </c>
      <c r="L13" s="40">
        <f>'by country'!M13-'by country'!H13</f>
        <v>0.12999999999999989</v>
      </c>
      <c r="M13" s="40">
        <f>'by country'!N13-'by country'!I13</f>
        <v>-5.9999999999999609E-2</v>
      </c>
      <c r="N13" s="40">
        <f>'by country'!O13-'by country'!J13</f>
        <v>8.0000000000000071E-2</v>
      </c>
      <c r="O13" s="91">
        <f>'by country'!Q13-'by country'!L13</f>
        <v>-6.9999999999999396E-2</v>
      </c>
      <c r="P13" s="40">
        <f>'by country'!R13-'by country'!M13</f>
        <v>-1.9999999999999574E-2</v>
      </c>
      <c r="Q13" s="40">
        <f>'by country'!S13-'by country'!N13</f>
        <v>0</v>
      </c>
      <c r="R13" s="40">
        <f>'by country'!T13-'by country'!O13</f>
        <v>-0.11000000000000032</v>
      </c>
      <c r="S13" s="91">
        <f>'by country'!V13-'by country'!Q13</f>
        <v>-0.14000000000000057</v>
      </c>
      <c r="T13" s="40">
        <f>'by country'!W13-'by country'!R13</f>
        <v>-3.0000000000000249E-2</v>
      </c>
      <c r="U13" s="40">
        <f>'by country'!X13-'by country'!S13</f>
        <v>-8.9999999999999858E-2</v>
      </c>
      <c r="V13" s="40">
        <f>'by country'!Y13-'by country'!T13</f>
        <v>-5.9999999999999609E-2</v>
      </c>
      <c r="W13" s="91">
        <f>'by country'!AA13-'by country'!V13</f>
        <v>6.0000000000000497E-2</v>
      </c>
      <c r="X13" s="40">
        <f>'by country'!AB13-'by country'!W13</f>
        <v>-9.9999999999997868E-3</v>
      </c>
      <c r="Y13" s="40">
        <f>'by country'!AC13-'by country'!X13</f>
        <v>-7.0000000000000284E-2</v>
      </c>
      <c r="Z13" s="40">
        <f>'by country'!AD13-'by country'!Y13</f>
        <v>4.0000000000000036E-2</v>
      </c>
      <c r="AA13" s="91">
        <f>'by country'!AF13-'by country'!AA13</f>
        <v>9.9999999999999645E-2</v>
      </c>
      <c r="AB13" s="40">
        <f>'by country'!AG13-'by country'!AB13</f>
        <v>2.9999999999999361E-2</v>
      </c>
      <c r="AC13" s="40">
        <f>'by country'!AH13-'by country'!AC13</f>
        <v>9.9999999999997868E-3</v>
      </c>
      <c r="AD13" s="40">
        <f>'by country'!AI13-'by country'!AD13</f>
        <v>-9.9999999999997868E-3</v>
      </c>
      <c r="AE13" s="91">
        <f>'by country'!AK13-'by country'!AF13</f>
        <v>4.0000000000000036E-2</v>
      </c>
      <c r="AF13" s="40">
        <f>'by country'!AL13-'by country'!AG13</f>
        <v>8.0000000000000071E-2</v>
      </c>
      <c r="AG13" s="40">
        <f>'by country'!AM13-'by country'!AH13</f>
        <v>-9.9999999999999645E-2</v>
      </c>
      <c r="AH13" s="40">
        <f>'by country'!AN13-'by country'!AI13</f>
        <v>-3.0000000000000249E-2</v>
      </c>
      <c r="AI13" s="91">
        <f>'by country'!AP13-'by country'!AK13</f>
        <v>-0.5</v>
      </c>
      <c r="AJ13" s="40">
        <f>'by country'!AQ13-'by country'!AL13</f>
        <v>-0.70000000000000018</v>
      </c>
      <c r="AK13" s="40">
        <f>'by country'!AR13-'by country'!AM13</f>
        <v>-9.9999999999999645E-2</v>
      </c>
      <c r="AL13" s="40">
        <f>'by country'!AS13-'by country'!AN13</f>
        <v>0</v>
      </c>
      <c r="AM13" s="91">
        <f>'by country'!AU13-'by country'!AP13</f>
        <v>0.5</v>
      </c>
      <c r="AN13" s="40">
        <f>'by country'!AV13-'by country'!AQ13</f>
        <v>0.70000000000000018</v>
      </c>
      <c r="AO13" s="40">
        <f>'by country'!AW13-'by country'!AR13</f>
        <v>0.19999999999999929</v>
      </c>
      <c r="AP13" s="40">
        <f>'by country'!AX13-'by country'!AS13</f>
        <v>9.9999999999999645E-2</v>
      </c>
      <c r="AQ13" s="91">
        <f>'by country'!AZ13-'by country'!AU13</f>
        <v>0</v>
      </c>
      <c r="AR13" s="40">
        <f>'by country'!BA13-'by country'!AV13</f>
        <v>0</v>
      </c>
      <c r="AS13" s="40">
        <f>'by country'!BB13-'by country'!AW13</f>
        <v>-9.9999999999999645E-2</v>
      </c>
      <c r="AT13" s="40">
        <f>'by country'!BC13-'by country'!AX13</f>
        <v>0</v>
      </c>
      <c r="AU13" s="91">
        <f>'by country'!BE13-'by country'!AZ13</f>
        <v>9.9999999999999645E-2</v>
      </c>
      <c r="AV13" s="40">
        <f>'by country'!BF13-'by country'!BA13</f>
        <v>0.10000000000000053</v>
      </c>
      <c r="AW13" s="40">
        <f>'by country'!BG13-'by country'!BB13</f>
        <v>9.9999999999999645E-2</v>
      </c>
      <c r="AX13" s="40">
        <f>'by country'!BH13-'by country'!BC13</f>
        <v>0</v>
      </c>
      <c r="AY13" s="91">
        <f>'by country'!BJ13-'by country'!BE13</f>
        <v>0.10000000000000053</v>
      </c>
      <c r="AZ13" s="40">
        <f>'by country'!BK13-'by country'!BF13</f>
        <v>9.9999999999999645E-2</v>
      </c>
      <c r="BA13" s="40">
        <f>'by country'!BL13-'by country'!BG13</f>
        <v>0</v>
      </c>
      <c r="BB13" s="40">
        <f>'by country'!BM13-'by country'!BH13</f>
        <v>0</v>
      </c>
      <c r="BC13" s="91">
        <f>'by country'!BO13-'by country'!BJ13</f>
        <v>5.9999999999999609E-2</v>
      </c>
      <c r="BD13" s="40">
        <f>'by country'!BP13-'by country'!BK13</f>
        <v>1.9999999999999574E-2</v>
      </c>
      <c r="BE13" s="40">
        <f>'by country'!BQ13-'by country'!BL13</f>
        <v>0</v>
      </c>
      <c r="BF13" s="40">
        <f>'by country'!BR13-'by country'!BM13</f>
        <v>6.0000000000000497E-2</v>
      </c>
      <c r="BG13" s="91">
        <f>'by country'!BT13-'by country'!BO13</f>
        <v>8.0000000000000071E-2</v>
      </c>
      <c r="BH13" s="40">
        <f>'by country'!BU13-'by country'!BP13</f>
        <v>8.0000000000000071E-2</v>
      </c>
      <c r="BI13" s="40">
        <f>'by country'!BV13-'by country'!BQ13</f>
        <v>0</v>
      </c>
      <c r="BJ13" s="40">
        <f>'by country'!BW13-'by country'!BR13</f>
        <v>5.9999999999999609E-2</v>
      </c>
      <c r="BK13" s="91">
        <f>'by country'!BT13-'by country'!B13</f>
        <v>0.59999999999999964</v>
      </c>
      <c r="BL13" s="40">
        <f>'by country'!BU13-'by country'!C13</f>
        <v>0.71999999999999975</v>
      </c>
      <c r="BM13" s="40">
        <f>'by country'!BV13-'by country'!D13</f>
        <v>-0.22000000000000064</v>
      </c>
      <c r="BN13" s="40">
        <f>'by country'!BW13-'by country'!E13</f>
        <v>0.13999999999999968</v>
      </c>
      <c r="BO13" s="148">
        <f t="shared" si="0"/>
        <v>1</v>
      </c>
      <c r="BP13" s="116">
        <f t="shared" si="1"/>
        <v>1</v>
      </c>
      <c r="BQ13" s="115">
        <f t="shared" si="2"/>
        <v>1</v>
      </c>
      <c r="BR13" s="114">
        <f t="shared" si="3"/>
        <v>14</v>
      </c>
      <c r="BS13" s="22">
        <f t="shared" si="4"/>
        <v>10</v>
      </c>
      <c r="BT13" s="117">
        <f t="shared" si="5"/>
        <v>22</v>
      </c>
      <c r="BU13" s="118">
        <f t="shared" si="6"/>
        <v>4</v>
      </c>
      <c r="BV13" s="119">
        <f t="shared" si="7"/>
        <v>1</v>
      </c>
      <c r="BW13" s="120">
        <f t="shared" si="8"/>
        <v>1</v>
      </c>
    </row>
    <row r="14" spans="1:75" s="37" customFormat="1" hidden="1" x14ac:dyDescent="0.25">
      <c r="A14" s="22" t="s">
        <v>157</v>
      </c>
      <c r="B14" s="40"/>
      <c r="C14" s="40"/>
      <c r="D14" s="40"/>
      <c r="E14" s="40"/>
      <c r="F14" s="40"/>
      <c r="G14" s="91"/>
      <c r="H14" s="40"/>
      <c r="I14" s="40"/>
      <c r="J14" s="40"/>
      <c r="K14" s="91"/>
      <c r="L14" s="40"/>
      <c r="M14" s="40"/>
      <c r="N14" s="40"/>
      <c r="O14" s="91"/>
      <c r="P14" s="40"/>
      <c r="Q14" s="40"/>
      <c r="R14" s="40"/>
      <c r="S14" s="91"/>
      <c r="T14" s="40"/>
      <c r="U14" s="40"/>
      <c r="V14" s="40"/>
      <c r="W14" s="91"/>
      <c r="X14" s="40"/>
      <c r="Y14" s="40"/>
      <c r="Z14" s="40"/>
      <c r="AA14" s="91"/>
      <c r="AB14" s="40"/>
      <c r="AC14" s="40"/>
      <c r="AD14" s="40"/>
      <c r="AE14" s="91"/>
      <c r="AF14" s="40"/>
      <c r="AG14" s="40"/>
      <c r="AH14" s="40"/>
      <c r="AI14" s="91"/>
      <c r="AJ14" s="40"/>
      <c r="AK14" s="40"/>
      <c r="AL14" s="40"/>
      <c r="AM14" s="91"/>
      <c r="AN14" s="40"/>
      <c r="AO14" s="40"/>
      <c r="AP14" s="40"/>
      <c r="AQ14" s="91"/>
      <c r="AR14" s="40"/>
      <c r="AS14" s="40"/>
      <c r="AT14" s="40"/>
      <c r="AU14" s="91"/>
      <c r="AV14" s="40"/>
      <c r="AW14" s="40"/>
      <c r="AX14" s="40"/>
      <c r="AY14" s="93"/>
      <c r="AZ14" s="49"/>
      <c r="BA14" s="49"/>
      <c r="BB14" s="49"/>
      <c r="BC14" s="91"/>
      <c r="BD14" s="40"/>
      <c r="BE14" s="40"/>
      <c r="BF14" s="40"/>
      <c r="BG14" s="91"/>
      <c r="BH14" s="40"/>
      <c r="BI14" s="40"/>
      <c r="BJ14" s="40"/>
      <c r="BK14" s="91"/>
      <c r="BL14" s="40"/>
      <c r="BM14" s="40"/>
      <c r="BN14" s="40"/>
      <c r="BO14" s="148"/>
      <c r="BP14" s="116"/>
      <c r="BQ14" s="115"/>
      <c r="BR14" s="114"/>
      <c r="BS14" s="22"/>
      <c r="BT14" s="117"/>
      <c r="BU14" s="118"/>
      <c r="BV14" s="119"/>
      <c r="BW14" s="120"/>
    </row>
    <row r="15" spans="1:75" s="37" customFormat="1" hidden="1" x14ac:dyDescent="0.25">
      <c r="A15" s="22" t="s">
        <v>14</v>
      </c>
      <c r="B15" s="40"/>
      <c r="C15" s="40"/>
      <c r="D15" s="40"/>
      <c r="E15" s="40"/>
      <c r="F15" s="40"/>
      <c r="G15" s="91"/>
      <c r="H15" s="40"/>
      <c r="I15" s="40"/>
      <c r="J15" s="40"/>
      <c r="K15" s="91"/>
      <c r="L15" s="40"/>
      <c r="M15" s="40"/>
      <c r="N15" s="40"/>
      <c r="O15" s="91"/>
      <c r="P15" s="40"/>
      <c r="Q15" s="40"/>
      <c r="R15" s="40"/>
      <c r="S15" s="91"/>
      <c r="T15" s="40"/>
      <c r="U15" s="40"/>
      <c r="V15" s="40"/>
      <c r="W15" s="91"/>
      <c r="X15" s="40"/>
      <c r="Y15" s="40"/>
      <c r="Z15" s="40"/>
      <c r="AA15" s="91">
        <f>'by country'!AF15-'by country'!AA15</f>
        <v>-4.9999999999999822E-2</v>
      </c>
      <c r="AB15" s="40">
        <f>'by country'!AG15-'by country'!AB15</f>
        <v>-8.0000000000000071E-2</v>
      </c>
      <c r="AC15" s="40">
        <f>'by country'!AH15-'by country'!AC15</f>
        <v>-8.0000000000000071E-2</v>
      </c>
      <c r="AD15" s="40">
        <f>'by country'!AI15-'by country'!AD15</f>
        <v>-2.0000000000000462E-2</v>
      </c>
      <c r="AE15" s="91">
        <f>'by country'!AK15-'by country'!AF15</f>
        <v>0.15000000000000036</v>
      </c>
      <c r="AF15" s="40">
        <f>'by country'!AL15-'by country'!AG15</f>
        <v>0.25999999999999979</v>
      </c>
      <c r="AG15" s="40">
        <f>'by country'!AM15-'by country'!AH15</f>
        <v>0.10999999999999943</v>
      </c>
      <c r="AH15" s="40">
        <f>'by country'!AN15-'by country'!AI15</f>
        <v>7.0000000000000284E-2</v>
      </c>
      <c r="AI15" s="91"/>
      <c r="AJ15" s="40"/>
      <c r="AK15" s="40"/>
      <c r="AL15" s="40"/>
      <c r="AM15" s="91">
        <f>'by country'!AU15-'by country'!AK15</f>
        <v>0</v>
      </c>
      <c r="AN15" s="40">
        <f>'by country'!AV15-'by country'!AL15</f>
        <v>0</v>
      </c>
      <c r="AO15" s="40">
        <f>'by country'!AW15-'by country'!AM15</f>
        <v>0</v>
      </c>
      <c r="AP15" s="40">
        <f>'by country'!AX15-'by country'!AN15</f>
        <v>9.9999999999999645E-2</v>
      </c>
      <c r="AQ15" s="91">
        <f>'by country'!AZ15-'by country'!AU15</f>
        <v>0</v>
      </c>
      <c r="AR15" s="40">
        <f>'by country'!BA15-'by country'!AV15</f>
        <v>-9.9999999999999645E-2</v>
      </c>
      <c r="AS15" s="40">
        <f>'by country'!BB15-'by country'!AW15</f>
        <v>-9.9999999999999645E-2</v>
      </c>
      <c r="AT15" s="40">
        <f>'by country'!BC15-'by country'!AX15</f>
        <v>-9.9999999999999645E-2</v>
      </c>
      <c r="AU15" s="91">
        <f>'by country'!BE15-'by country'!AZ15</f>
        <v>9.9999999999999645E-2</v>
      </c>
      <c r="AV15" s="40">
        <f>'by country'!BF15-'by country'!BA15</f>
        <v>9.9999999999999645E-2</v>
      </c>
      <c r="AW15" s="40">
        <f>'by country'!BG15-'by country'!BB15</f>
        <v>0</v>
      </c>
      <c r="AX15" s="40">
        <f>'by country'!BH15-'by country'!BC15</f>
        <v>0</v>
      </c>
      <c r="AY15" s="91">
        <f>'by country'!BJ15-'by country'!BE15</f>
        <v>0</v>
      </c>
      <c r="AZ15" s="40">
        <f>'by country'!BK15-'by country'!BF15</f>
        <v>9.9999999999999645E-2</v>
      </c>
      <c r="BA15" s="40">
        <f>'by country'!BL15-'by country'!BG15</f>
        <v>0.20000000000000018</v>
      </c>
      <c r="BB15" s="40">
        <f>'by country'!BM15-'by country'!BH15</f>
        <v>9.9999999999999645E-2</v>
      </c>
      <c r="BC15" s="91">
        <f>'by country'!BO15-'by country'!BJ15</f>
        <v>0.12999999999999989</v>
      </c>
      <c r="BD15" s="40">
        <f>'by country'!BP15-'by country'!BK15</f>
        <v>6.0000000000000497E-2</v>
      </c>
      <c r="BE15" s="40">
        <f>'by country'!BQ15-'by country'!BL15</f>
        <v>6.9999999999999396E-2</v>
      </c>
      <c r="BF15" s="40">
        <f>'by country'!BR15-'by country'!BM15</f>
        <v>0.16000000000000014</v>
      </c>
      <c r="BG15" s="91">
        <f>'by country'!BT15-'by country'!BO15</f>
        <v>-1.9999999999999574E-2</v>
      </c>
      <c r="BH15" s="40">
        <f>'by country'!BU15-'by country'!BP15</f>
        <v>3.0000000000000249E-2</v>
      </c>
      <c r="BI15" s="40">
        <f>'by country'!BV15-'by country'!BQ15</f>
        <v>-5.9999999999999609E-2</v>
      </c>
      <c r="BJ15" s="40">
        <f>'by country'!BW15-'by country'!BR15</f>
        <v>6.0000000000000497E-2</v>
      </c>
      <c r="BK15" s="91">
        <f>'by country'!BT15-'by country'!B15</f>
        <v>0.79999999999999982</v>
      </c>
      <c r="BL15" s="40">
        <f>'by country'!BU15-'by country'!C15</f>
        <v>0.91000000000000014</v>
      </c>
      <c r="BM15" s="40">
        <f>'by country'!BV15-'by country'!D15</f>
        <v>0.24000000000000021</v>
      </c>
      <c r="BN15" s="40">
        <f>'by country'!BW15-'by country'!E15</f>
        <v>0.52000000000000046</v>
      </c>
      <c r="BO15" s="148">
        <f t="shared" ref="BO15:BO41" si="9">COUNTIF(B15:BJ15, "&lt;-0.51")</f>
        <v>0</v>
      </c>
      <c r="BP15" s="116">
        <f t="shared" ref="BP15:BP41" si="10">COUNTIFS(B15:BJ15,"&lt;-0.25", B15:BJ15,"&gt;-0.51")</f>
        <v>0</v>
      </c>
      <c r="BQ15" s="115">
        <f t="shared" ref="BQ15:BQ41" si="11">COUNTIFS(B15:BJ15,"&lt;-0.11", B15:BJ15,"&gt;-0.25")</f>
        <v>0</v>
      </c>
      <c r="BR15" s="114">
        <f t="shared" ref="BR15:BR41" si="12">COUNTIFS(B15:BJ15,"&lt;-0.001", B15:BJ15,"&gt;-0.11")</f>
        <v>9</v>
      </c>
      <c r="BS15" s="22">
        <f t="shared" ref="BS15:BS41" si="13">COUNTIFS(B15:BJ15,"0.00")</f>
        <v>7</v>
      </c>
      <c r="BT15" s="117">
        <f t="shared" ref="BT15:BT41" si="14">COUNTIFS(B15:BJ15,"&gt;0.001", B15:BJ15,"&lt;0.12")</f>
        <v>11</v>
      </c>
      <c r="BU15" s="118">
        <f t="shared" ref="BU15:BU41" si="15">COUNTIFS(B15:BJ15,"&gt;0.11", B15:BJ15,"&lt;0.26")</f>
        <v>4</v>
      </c>
      <c r="BV15" s="119">
        <f t="shared" ref="BV15:BV41" si="16">COUNTIFS(B15:BJ15,"&gt;0.25", B15:BJ15,"&lt;0.51")</f>
        <v>1</v>
      </c>
      <c r="BW15" s="120">
        <f t="shared" ref="BW15:BW41" si="17">COUNTIF(B15:BJ15, "&gt;0.51")</f>
        <v>0</v>
      </c>
    </row>
    <row r="16" spans="1:75" s="37" customFormat="1" x14ac:dyDescent="0.25">
      <c r="A16" s="22" t="s">
        <v>15</v>
      </c>
      <c r="B16" s="40"/>
      <c r="C16" s="40"/>
      <c r="D16" s="40"/>
      <c r="E16" s="40"/>
      <c r="F16" s="40"/>
      <c r="G16" s="91">
        <f>'by country'!G16-'by country'!B16</f>
        <v>4.9999999999999822E-2</v>
      </c>
      <c r="H16" s="40">
        <f>'by country'!H16-'by country'!C16</f>
        <v>5.9999999999999609E-2</v>
      </c>
      <c r="I16" s="40">
        <f>'by country'!I16-'by country'!D16</f>
        <v>-4.9999999999999822E-2</v>
      </c>
      <c r="J16" s="40">
        <f>'by country'!J16-'by country'!E16</f>
        <v>-7.0000000000000284E-2</v>
      </c>
      <c r="K16" s="91">
        <f>'by country'!L16-'by country'!G16</f>
        <v>0.3100000000000005</v>
      </c>
      <c r="L16" s="40">
        <f>'by country'!M16-'by country'!H16</f>
        <v>0.20000000000000018</v>
      </c>
      <c r="M16" s="40">
        <f>'by country'!N16-'by country'!I16</f>
        <v>2.0000000000000462E-2</v>
      </c>
      <c r="N16" s="40">
        <f>'by country'!O16-'by country'!J16</f>
        <v>7.0000000000000284E-2</v>
      </c>
      <c r="O16" s="91">
        <f>'by country'!Q16-'by country'!L16</f>
        <v>-3.0000000000000249E-2</v>
      </c>
      <c r="P16" s="40">
        <f>'by country'!R16-'by country'!M16</f>
        <v>-9.9999999999997868E-3</v>
      </c>
      <c r="Q16" s="40">
        <f>'by country'!S16-'by country'!N16</f>
        <v>-3.0000000000000249E-2</v>
      </c>
      <c r="R16" s="40">
        <f>'by country'!T16-'by country'!O16</f>
        <v>-5.0000000000000711E-2</v>
      </c>
      <c r="S16" s="91">
        <f>'by country'!V16-'by country'!Q16</f>
        <v>3.0000000000000249E-2</v>
      </c>
      <c r="T16" s="40">
        <f>'by country'!W16-'by country'!R16</f>
        <v>-9.9999999999997868E-3</v>
      </c>
      <c r="U16" s="40">
        <f>'by country'!X16-'by country'!S16</f>
        <v>-9.9999999999997868E-3</v>
      </c>
      <c r="V16" s="40">
        <f>'by country'!Y16-'by country'!T16</f>
        <v>-6.9999999999999396E-2</v>
      </c>
      <c r="W16" s="91">
        <f>'by country'!AA16-'by country'!V16</f>
        <v>-8.0000000000000071E-2</v>
      </c>
      <c r="X16" s="40">
        <f>'by country'!AB16-'by country'!W16</f>
        <v>-0.10000000000000053</v>
      </c>
      <c r="Y16" s="40">
        <f>'by country'!AC16-'by country'!X16</f>
        <v>-0.13000000000000078</v>
      </c>
      <c r="Z16" s="40">
        <f>'by country'!AD16-'by country'!Y16</f>
        <v>-6.0000000000000497E-2</v>
      </c>
      <c r="AA16" s="91">
        <f>'by country'!AF16-'by country'!AA16</f>
        <v>0.10999999999999943</v>
      </c>
      <c r="AB16" s="40">
        <f>'by country'!AG16-'by country'!AB16</f>
        <v>8.0000000000000071E-2</v>
      </c>
      <c r="AC16" s="40">
        <f>'by country'!AH16-'by country'!AC16</f>
        <v>0</v>
      </c>
      <c r="AD16" s="40">
        <f>'by country'!AI16-'by country'!AD16</f>
        <v>1.0000000000000675E-2</v>
      </c>
      <c r="AE16" s="91">
        <f>'by country'!AK16-'by country'!AF16</f>
        <v>4.0000000000000036E-2</v>
      </c>
      <c r="AF16" s="40">
        <f>'by country'!AL16-'by country'!AG16</f>
        <v>-1.9999999999999574E-2</v>
      </c>
      <c r="AG16" s="40">
        <f>'by country'!AM16-'by country'!AH16</f>
        <v>3.0000000000000249E-2</v>
      </c>
      <c r="AH16" s="40">
        <f>'by country'!AN16-'by country'!AI16</f>
        <v>5.9999999999999609E-2</v>
      </c>
      <c r="AI16" s="91">
        <f>'by country'!AP16-'by country'!AK16</f>
        <v>-9.9999999999999645E-2</v>
      </c>
      <c r="AJ16" s="40">
        <f>'by country'!AQ16-'by country'!AL16</f>
        <v>-0.29999999999999982</v>
      </c>
      <c r="AK16" s="40">
        <f>'by country'!AR16-'by country'!AM16</f>
        <v>0.10000000000000053</v>
      </c>
      <c r="AL16" s="40">
        <f>'by country'!AS16-'by country'!AN16</f>
        <v>0.20000000000000018</v>
      </c>
      <c r="AM16" s="91">
        <f>'by country'!AU16-'by country'!AP16</f>
        <v>0</v>
      </c>
      <c r="AN16" s="40">
        <f>'by country'!AV16-'by country'!AQ16</f>
        <v>0.19999999999999929</v>
      </c>
      <c r="AO16" s="40">
        <f>'by country'!AW16-'by country'!AR16</f>
        <v>-0.10000000000000053</v>
      </c>
      <c r="AP16" s="40">
        <f>'by country'!AX16-'by country'!AS16</f>
        <v>-0.20000000000000018</v>
      </c>
      <c r="AQ16" s="91">
        <f>'by country'!AZ16-'by country'!AU16</f>
        <v>9.9999999999999645E-2</v>
      </c>
      <c r="AR16" s="40">
        <f>'by country'!BA16-'by country'!AV16</f>
        <v>0.10000000000000053</v>
      </c>
      <c r="AS16" s="40">
        <f>'by country'!BB16-'by country'!AW16</f>
        <v>0</v>
      </c>
      <c r="AT16" s="40">
        <f>'by country'!BC16-'by country'!AX16</f>
        <v>9.9999999999999645E-2</v>
      </c>
      <c r="AU16" s="91">
        <f>'by country'!BE16-'by country'!AZ16</f>
        <v>0</v>
      </c>
      <c r="AV16" s="40">
        <f>'by country'!BF16-'by country'!BA16</f>
        <v>-0.10000000000000053</v>
      </c>
      <c r="AW16" s="40">
        <f>'by country'!BG16-'by country'!BB16</f>
        <v>0.10000000000000053</v>
      </c>
      <c r="AX16" s="40">
        <f>'by country'!BH16-'by country'!BC16</f>
        <v>0</v>
      </c>
      <c r="AY16" s="91">
        <f>'by country'!BJ16-'by country'!BE16</f>
        <v>0.10000000000000053</v>
      </c>
      <c r="AZ16" s="40">
        <f>'by country'!BK16-'by country'!BF16</f>
        <v>0.10000000000000053</v>
      </c>
      <c r="BA16" s="40">
        <f>'by country'!BL16-'by country'!BG16</f>
        <v>0</v>
      </c>
      <c r="BB16" s="40">
        <f>'by country'!BM16-'by country'!BH16</f>
        <v>0.10000000000000053</v>
      </c>
      <c r="BC16" s="91">
        <f>'by country'!BO16-'by country'!BJ16</f>
        <v>0</v>
      </c>
      <c r="BD16" s="40">
        <f>'by country'!BP16-'by country'!BK16</f>
        <v>5.9999999999999609E-2</v>
      </c>
      <c r="BE16" s="40">
        <f>'by country'!BQ16-'by country'!BL16</f>
        <v>6.9999999999999396E-2</v>
      </c>
      <c r="BF16" s="40">
        <f>'by country'!BR16-'by country'!BM16</f>
        <v>4.9999999999999822E-2</v>
      </c>
      <c r="BG16" s="91">
        <f>'by country'!BT16-'by country'!BO16</f>
        <v>8.0000000000000071E-2</v>
      </c>
      <c r="BH16" s="40">
        <f>'by country'!BU16-'by country'!BP16</f>
        <v>3.0000000000000249E-2</v>
      </c>
      <c r="BI16" s="40">
        <f>'by country'!BV16-'by country'!BQ16</f>
        <v>-0.12000000000000011</v>
      </c>
      <c r="BJ16" s="40">
        <f>'by country'!BW16-'by country'!BR16</f>
        <v>1.9999999999999574E-2</v>
      </c>
      <c r="BK16" s="91">
        <f>'by country'!BT16-'by country'!B16</f>
        <v>0.61000000000000032</v>
      </c>
      <c r="BL16" s="40">
        <f>'by country'!BU16-'by country'!C16</f>
        <v>0.29000000000000004</v>
      </c>
      <c r="BM16" s="40">
        <f>'by country'!BV16-'by country'!D16</f>
        <v>-0.12000000000000011</v>
      </c>
      <c r="BN16" s="40">
        <f>'by country'!BW16-'by country'!E16</f>
        <v>0.15999999999999925</v>
      </c>
      <c r="BO16" s="148">
        <f t="shared" si="9"/>
        <v>0</v>
      </c>
      <c r="BP16" s="116">
        <f t="shared" si="10"/>
        <v>1</v>
      </c>
      <c r="BQ16" s="115">
        <f t="shared" si="11"/>
        <v>3</v>
      </c>
      <c r="BR16" s="114">
        <f t="shared" si="12"/>
        <v>16</v>
      </c>
      <c r="BS16" s="22">
        <f t="shared" si="13"/>
        <v>7</v>
      </c>
      <c r="BT16" s="117">
        <f t="shared" si="14"/>
        <v>25</v>
      </c>
      <c r="BU16" s="118">
        <f t="shared" si="15"/>
        <v>3</v>
      </c>
      <c r="BV16" s="119">
        <f t="shared" si="16"/>
        <v>1</v>
      </c>
      <c r="BW16" s="120">
        <f t="shared" si="17"/>
        <v>0</v>
      </c>
    </row>
    <row r="17" spans="1:75" s="37" customFormat="1" x14ac:dyDescent="0.25">
      <c r="A17" s="22" t="s">
        <v>16</v>
      </c>
      <c r="B17" s="40"/>
      <c r="C17" s="40"/>
      <c r="D17" s="40"/>
      <c r="E17" s="40"/>
      <c r="F17" s="40"/>
      <c r="G17" s="91">
        <f>'by country'!G17-'by country'!B17</f>
        <v>0</v>
      </c>
      <c r="H17" s="40">
        <f>'by country'!H17-'by country'!C17</f>
        <v>-0.10000000000000053</v>
      </c>
      <c r="I17" s="40">
        <f>'by country'!I17-'by country'!D17</f>
        <v>-0.24000000000000021</v>
      </c>
      <c r="J17" s="40">
        <f>'by country'!J17-'by country'!E17</f>
        <v>-0.16999999999999993</v>
      </c>
      <c r="K17" s="91">
        <f>'by country'!L17-'by country'!G17</f>
        <v>-5.9999999999999609E-2</v>
      </c>
      <c r="L17" s="40">
        <f>'by country'!M17-'by country'!H17</f>
        <v>-0.10999999999999943</v>
      </c>
      <c r="M17" s="40">
        <f>'by country'!N17-'by country'!I17</f>
        <v>-0.29000000000000004</v>
      </c>
      <c r="N17" s="40">
        <f>'by country'!O17-'by country'!J17</f>
        <v>-0.12999999999999989</v>
      </c>
      <c r="O17" s="91">
        <f>'by country'!Q17-'by country'!L17</f>
        <v>-0.15000000000000036</v>
      </c>
      <c r="P17" s="40">
        <f>'by country'!R17-'by country'!M17</f>
        <v>-0.12000000000000011</v>
      </c>
      <c r="Q17" s="40">
        <f>'by country'!S17-'by country'!N17</f>
        <v>-0.16000000000000014</v>
      </c>
      <c r="R17" s="40">
        <f>'by country'!T17-'by country'!O17</f>
        <v>-0.22000000000000064</v>
      </c>
      <c r="S17" s="91">
        <f>'by country'!V17-'by country'!Q17</f>
        <v>-0.10999999999999943</v>
      </c>
      <c r="T17" s="40">
        <f>'by country'!W17-'by country'!R17</f>
        <v>-0.10000000000000053</v>
      </c>
      <c r="U17" s="40">
        <f>'by country'!X17-'by country'!S17</f>
        <v>-0.16999999999999993</v>
      </c>
      <c r="V17" s="40">
        <f>'by country'!Y17-'by country'!T17</f>
        <v>-0.16999999999999993</v>
      </c>
      <c r="W17" s="91">
        <f>'by country'!AA17-'by country'!V17</f>
        <v>-0.15000000000000036</v>
      </c>
      <c r="X17" s="40">
        <f>'by country'!AB17-'by country'!W17</f>
        <v>-0.13999999999999968</v>
      </c>
      <c r="Y17" s="40">
        <f>'by country'!AC17-'by country'!X17</f>
        <v>-0.11000000000000032</v>
      </c>
      <c r="Z17" s="40">
        <f>'by country'!AD17-'by country'!Y17</f>
        <v>-0.16000000000000014</v>
      </c>
      <c r="AA17" s="91">
        <f>'by country'!AF17-'by country'!AA17</f>
        <v>-3.0000000000000249E-2</v>
      </c>
      <c r="AB17" s="40">
        <f>'by country'!AG17-'by country'!AB17</f>
        <v>-4.0000000000000036E-2</v>
      </c>
      <c r="AC17" s="40">
        <f>'by country'!AH17-'by country'!AC17</f>
        <v>-4.9999999999999822E-2</v>
      </c>
      <c r="AD17" s="40">
        <f>'by country'!AI17-'by country'!AD17</f>
        <v>-4.9999999999999822E-2</v>
      </c>
      <c r="AE17" s="91">
        <f>'by country'!AK17-'by country'!AF17</f>
        <v>0.29000000000000004</v>
      </c>
      <c r="AF17" s="40">
        <f>'by country'!AL17-'by country'!AG17</f>
        <v>0.25999999999999979</v>
      </c>
      <c r="AG17" s="40">
        <f>'by country'!AM17-'by country'!AH17</f>
        <v>0.24000000000000021</v>
      </c>
      <c r="AH17" s="40">
        <f>'by country'!AN17-'by country'!AI17</f>
        <v>0.28000000000000025</v>
      </c>
      <c r="AI17" s="91">
        <f>'by country'!AP17-'by country'!AK17</f>
        <v>0.10000000000000053</v>
      </c>
      <c r="AJ17" s="40">
        <f>'by country'!AQ17-'by country'!AL17</f>
        <v>-0.20000000000000018</v>
      </c>
      <c r="AK17" s="40">
        <f>'by country'!AR17-'by country'!AM17</f>
        <v>9.9999999999999645E-2</v>
      </c>
      <c r="AL17" s="40">
        <f>'by country'!AS17-'by country'!AN17</f>
        <v>0.20000000000000018</v>
      </c>
      <c r="AM17" s="91">
        <f>'by country'!AU17-'by country'!AP17</f>
        <v>-0.20000000000000018</v>
      </c>
      <c r="AN17" s="40">
        <f>'by country'!AV17-'by country'!AQ17</f>
        <v>0.20000000000000018</v>
      </c>
      <c r="AO17" s="40">
        <f>'by country'!AW17-'by country'!AR17</f>
        <v>-0.20000000000000018</v>
      </c>
      <c r="AP17" s="40">
        <f>'by country'!AX17-'by country'!AS17</f>
        <v>-0.29999999999999982</v>
      </c>
      <c r="AQ17" s="91">
        <f>'by country'!AZ17-'by country'!AU17</f>
        <v>0</v>
      </c>
      <c r="AR17" s="40">
        <f>'by country'!BA17-'by country'!AV17</f>
        <v>0</v>
      </c>
      <c r="AS17" s="40">
        <f>'by country'!BB17-'by country'!AW17</f>
        <v>0</v>
      </c>
      <c r="AT17" s="40">
        <f>'by country'!BC17-'by country'!AX17</f>
        <v>0</v>
      </c>
      <c r="AU17" s="91">
        <f>'by country'!BE17-'by country'!AZ17</f>
        <v>0</v>
      </c>
      <c r="AV17" s="40">
        <f>'by country'!BF17-'by country'!BA17</f>
        <v>0</v>
      </c>
      <c r="AW17" s="40">
        <f>'by country'!BG17-'by country'!BB17</f>
        <v>0</v>
      </c>
      <c r="AX17" s="40">
        <f>'by country'!BH17-'by country'!BC17</f>
        <v>-0.10000000000000053</v>
      </c>
      <c r="AY17" s="91">
        <f>'by country'!BJ17-'by country'!BE17</f>
        <v>-0.10000000000000053</v>
      </c>
      <c r="AZ17" s="40">
        <f>'by country'!BK17-'by country'!BF17</f>
        <v>-9.9999999999999645E-2</v>
      </c>
      <c r="BA17" s="40">
        <f>'by country'!BL17-'by country'!BG17</f>
        <v>0</v>
      </c>
      <c r="BB17" s="40">
        <f>'by country'!BM17-'by country'!BH17</f>
        <v>0</v>
      </c>
      <c r="BC17" s="91">
        <f>'by country'!BO17-'by country'!BJ17</f>
        <v>0.20000000000000018</v>
      </c>
      <c r="BD17" s="40">
        <f>'by country'!BP17-'by country'!BK17</f>
        <v>0.12000000000000011</v>
      </c>
      <c r="BE17" s="40">
        <f>'by country'!BQ17-'by country'!BL17</f>
        <v>0.16999999999999993</v>
      </c>
      <c r="BF17" s="40">
        <f>'by country'!BR17-'by country'!BM17</f>
        <v>0.20999999999999996</v>
      </c>
      <c r="BG17" s="91">
        <f>'by country'!BT17-'by country'!BO17</f>
        <v>9.9999999999997868E-3</v>
      </c>
      <c r="BH17" s="40">
        <f>'by country'!BU17-'by country'!BP17</f>
        <v>4.0000000000000036E-2</v>
      </c>
      <c r="BI17" s="40">
        <f>'by country'!BV17-'by country'!BQ17</f>
        <v>-2.9999999999999361E-2</v>
      </c>
      <c r="BJ17" s="40">
        <f>'by country'!BW17-'by country'!BR17</f>
        <v>-1.9999999999999574E-2</v>
      </c>
      <c r="BK17" s="91">
        <f>'by country'!BT17-'by country'!B17</f>
        <v>-0.20000000000000018</v>
      </c>
      <c r="BL17" s="40">
        <f>'by country'!BU17-'by country'!C17</f>
        <v>-0.29000000000000004</v>
      </c>
      <c r="BM17" s="40">
        <f>'by country'!BV17-'by country'!D17</f>
        <v>-0.74000000000000021</v>
      </c>
      <c r="BN17" s="40">
        <f>'by country'!BW17-'by country'!E17</f>
        <v>-0.62999999999999989</v>
      </c>
      <c r="BO17" s="148">
        <f t="shared" si="9"/>
        <v>0</v>
      </c>
      <c r="BP17" s="116">
        <f t="shared" si="10"/>
        <v>2</v>
      </c>
      <c r="BQ17" s="115">
        <f t="shared" si="11"/>
        <v>15</v>
      </c>
      <c r="BR17" s="114">
        <f t="shared" si="12"/>
        <v>14</v>
      </c>
      <c r="BS17" s="22">
        <f t="shared" si="13"/>
        <v>10</v>
      </c>
      <c r="BT17" s="117">
        <f t="shared" si="14"/>
        <v>4</v>
      </c>
      <c r="BU17" s="118">
        <f t="shared" si="15"/>
        <v>7</v>
      </c>
      <c r="BV17" s="119">
        <f t="shared" si="16"/>
        <v>3</v>
      </c>
      <c r="BW17" s="120">
        <f t="shared" si="17"/>
        <v>0</v>
      </c>
    </row>
    <row r="18" spans="1:75" s="37" customFormat="1" x14ac:dyDescent="0.25">
      <c r="A18" s="22" t="s">
        <v>17</v>
      </c>
      <c r="B18" s="40"/>
      <c r="C18" s="40"/>
      <c r="D18" s="40"/>
      <c r="E18" s="40"/>
      <c r="F18" s="40"/>
      <c r="G18" s="91">
        <f>'by country'!G18-'by country'!B18</f>
        <v>9.0000000000000746E-2</v>
      </c>
      <c r="H18" s="40">
        <f>'by country'!H18-'by country'!C18</f>
        <v>0.13999999999999968</v>
      </c>
      <c r="I18" s="40">
        <f>'by country'!I18-'by country'!D18</f>
        <v>9.9999999999997868E-3</v>
      </c>
      <c r="J18" s="40">
        <f>'by country'!J18-'by country'!E18</f>
        <v>-3.0000000000000249E-2</v>
      </c>
      <c r="K18" s="91">
        <f>'by country'!L18-'by country'!G18</f>
        <v>1.9999999999999574E-2</v>
      </c>
      <c r="L18" s="40">
        <f>'by country'!M18-'by country'!H18</f>
        <v>0.16999999999999993</v>
      </c>
      <c r="M18" s="40">
        <f>'by country'!N18-'by country'!I18</f>
        <v>0</v>
      </c>
      <c r="N18" s="40">
        <f>'by country'!O18-'by country'!J18</f>
        <v>0</v>
      </c>
      <c r="O18" s="91">
        <f>'by country'!Q18-'by country'!L18</f>
        <v>-3.0000000000000249E-2</v>
      </c>
      <c r="P18" s="40">
        <f>'by country'!R18-'by country'!M18</f>
        <v>4.9999999999999822E-2</v>
      </c>
      <c r="Q18" s="40">
        <f>'by country'!S18-'by country'!N18</f>
        <v>4.0000000000000036E-2</v>
      </c>
      <c r="R18" s="40">
        <f>'by country'!T18-'by country'!O18</f>
        <v>4.0000000000000036E-2</v>
      </c>
      <c r="S18" s="91">
        <f>'by country'!V18-'by country'!Q18</f>
        <v>5.0000000000000711E-2</v>
      </c>
      <c r="T18" s="40">
        <f>'by country'!W18-'by country'!R18</f>
        <v>-2.9999999999999361E-2</v>
      </c>
      <c r="U18" s="40">
        <f>'by country'!X18-'by country'!S18</f>
        <v>4.0000000000000036E-2</v>
      </c>
      <c r="V18" s="40">
        <f>'by country'!Y18-'by country'!T18</f>
        <v>-9.9999999999997868E-3</v>
      </c>
      <c r="W18" s="91">
        <f>'by country'!AA18-'by country'!V18</f>
        <v>-5.0000000000000711E-2</v>
      </c>
      <c r="X18" s="40">
        <f>'by country'!AB18-'by country'!W18</f>
        <v>0</v>
      </c>
      <c r="Y18" s="40">
        <f>'by country'!AC18-'by country'!X18</f>
        <v>3.0000000000000249E-2</v>
      </c>
      <c r="Z18" s="40">
        <f>'by country'!AD18-'by country'!Y18</f>
        <v>4.0000000000000036E-2</v>
      </c>
      <c r="AA18" s="91">
        <f>'by country'!AF18-'by country'!AA18</f>
        <v>0.1800000000000006</v>
      </c>
      <c r="AB18" s="40">
        <f>'by country'!AG18-'by country'!AB18</f>
        <v>0.12999999999999989</v>
      </c>
      <c r="AC18" s="40">
        <f>'by country'!AH18-'by country'!AC18</f>
        <v>5.9999999999999609E-2</v>
      </c>
      <c r="AD18" s="40">
        <f>'by country'!AI18-'by country'!AD18</f>
        <v>5.9999999999999609E-2</v>
      </c>
      <c r="AE18" s="91">
        <f>'by country'!AK18-'by country'!AF18</f>
        <v>1.9999999999999574E-2</v>
      </c>
      <c r="AF18" s="40">
        <f>'by country'!AL18-'by country'!AG18</f>
        <v>3.0000000000000249E-2</v>
      </c>
      <c r="AG18" s="40">
        <f>'by country'!AM18-'by country'!AH18</f>
        <v>4.0000000000000036E-2</v>
      </c>
      <c r="AH18" s="40">
        <f>'by country'!AN18-'by country'!AI18</f>
        <v>8.0000000000000071E-2</v>
      </c>
      <c r="AI18" s="91">
        <f>'by country'!AP18-'by country'!AK18</f>
        <v>0.29999999999999982</v>
      </c>
      <c r="AJ18" s="40">
        <f>'by country'!AQ18-'by country'!AL18</f>
        <v>-0.10000000000000053</v>
      </c>
      <c r="AK18" s="40">
        <f>'by country'!AR18-'by country'!AM18</f>
        <v>0.30000000000000071</v>
      </c>
      <c r="AL18" s="40">
        <f>'by country'!AS18-'by country'!AN18</f>
        <v>0.29999999999999982</v>
      </c>
      <c r="AM18" s="91">
        <f>'by country'!AU18-'by country'!AP18</f>
        <v>-0.29999999999999982</v>
      </c>
      <c r="AN18" s="40">
        <f>'by country'!AV18-'by country'!AQ18</f>
        <v>0.20000000000000018</v>
      </c>
      <c r="AO18" s="40">
        <f>'by country'!AW18-'by country'!AR18</f>
        <v>-0.20000000000000018</v>
      </c>
      <c r="AP18" s="40">
        <f>'by country'!AX18-'by country'!AS18</f>
        <v>-0.20000000000000018</v>
      </c>
      <c r="AQ18" s="91">
        <f>'by country'!AZ18-'by country'!AU18</f>
        <v>0.10000000000000053</v>
      </c>
      <c r="AR18" s="40">
        <f>'by country'!BA18-'by country'!AV18</f>
        <v>0</v>
      </c>
      <c r="AS18" s="40">
        <f>'by country'!BB18-'by country'!AW18</f>
        <v>0</v>
      </c>
      <c r="AT18" s="40">
        <f>'by country'!BC18-'by country'!AX18</f>
        <v>0</v>
      </c>
      <c r="AU18" s="91">
        <f>'by country'!BE18-'by country'!AZ18</f>
        <v>0.19999999999999929</v>
      </c>
      <c r="AV18" s="40">
        <f>'by country'!BF18-'by country'!BA18</f>
        <v>0.20000000000000018</v>
      </c>
      <c r="AW18" s="40">
        <f>'by country'!BG18-'by country'!BB18</f>
        <v>9.9999999999999645E-2</v>
      </c>
      <c r="AX18" s="40">
        <f>'by country'!BH18-'by country'!BC18</f>
        <v>0.10000000000000053</v>
      </c>
      <c r="AY18" s="91">
        <f>'by country'!BJ18-'by country'!BE18</f>
        <v>0</v>
      </c>
      <c r="AZ18" s="40">
        <f>'by country'!BK18-'by country'!BF18</f>
        <v>-0.10000000000000053</v>
      </c>
      <c r="BA18" s="40">
        <f>'by country'!BL18-'by country'!BG18</f>
        <v>0</v>
      </c>
      <c r="BB18" s="40">
        <f>'by country'!BM18-'by country'!BH18</f>
        <v>0</v>
      </c>
      <c r="BC18" s="91">
        <f>'by country'!BO18-'by country'!BJ18</f>
        <v>-4.9999999999999822E-2</v>
      </c>
      <c r="BD18" s="40">
        <f>'by country'!BP18-'by country'!BK18</f>
        <v>7.0000000000000284E-2</v>
      </c>
      <c r="BE18" s="40">
        <f>'by country'!BQ18-'by country'!BL18</f>
        <v>-1.9999999999999574E-2</v>
      </c>
      <c r="BF18" s="40">
        <f>'by country'!BR18-'by country'!BM18</f>
        <v>6.9999999999999396E-2</v>
      </c>
      <c r="BG18" s="91">
        <f>'by country'!BT18-'by country'!BO18</f>
        <v>8.0000000000000071E-2</v>
      </c>
      <c r="BH18" s="40">
        <f>'by country'!BU18-'by country'!BP18</f>
        <v>0</v>
      </c>
      <c r="BI18" s="40">
        <f>'by country'!BV18-'by country'!BQ18</f>
        <v>-0.10000000000000053</v>
      </c>
      <c r="BJ18" s="40">
        <f>'by country'!BW18-'by country'!BR18</f>
        <v>2.0000000000000462E-2</v>
      </c>
      <c r="BK18" s="91">
        <f>'by country'!BT18-'by country'!B18</f>
        <v>0.61000000000000032</v>
      </c>
      <c r="BL18" s="40">
        <f>'by country'!BU18-'by country'!C18</f>
        <v>0.75999999999999979</v>
      </c>
      <c r="BM18" s="40">
        <f>'by country'!BV18-'by country'!D18</f>
        <v>0.29999999999999982</v>
      </c>
      <c r="BN18" s="40">
        <f>'by country'!BW18-'by country'!E18</f>
        <v>0.46999999999999975</v>
      </c>
      <c r="BO18" s="148">
        <f t="shared" si="9"/>
        <v>0</v>
      </c>
      <c r="BP18" s="116">
        <f t="shared" si="10"/>
        <v>1</v>
      </c>
      <c r="BQ18" s="115">
        <f t="shared" si="11"/>
        <v>2</v>
      </c>
      <c r="BR18" s="114">
        <f t="shared" si="12"/>
        <v>10</v>
      </c>
      <c r="BS18" s="22">
        <f t="shared" si="13"/>
        <v>10</v>
      </c>
      <c r="BT18" s="117">
        <f t="shared" si="14"/>
        <v>23</v>
      </c>
      <c r="BU18" s="118">
        <f t="shared" si="15"/>
        <v>7</v>
      </c>
      <c r="BV18" s="119">
        <f t="shared" si="16"/>
        <v>3</v>
      </c>
      <c r="BW18" s="120">
        <f t="shared" si="17"/>
        <v>0</v>
      </c>
    </row>
    <row r="19" spans="1:75" s="37" customFormat="1" x14ac:dyDescent="0.25">
      <c r="A19" s="22" t="s">
        <v>22</v>
      </c>
      <c r="B19" s="40"/>
      <c r="C19" s="40"/>
      <c r="D19" s="40"/>
      <c r="E19" s="40"/>
      <c r="F19" s="40"/>
      <c r="G19" s="91">
        <f>'by country'!G19-'by country'!B19</f>
        <v>6.0000000000000497E-2</v>
      </c>
      <c r="H19" s="40">
        <f>'by country'!H19-'by country'!C19</f>
        <v>0.10000000000000053</v>
      </c>
      <c r="I19" s="40">
        <f>'by country'!I19-'by country'!D19</f>
        <v>-0.11000000000000032</v>
      </c>
      <c r="J19" s="40">
        <f>'by country'!J19-'by country'!E19</f>
        <v>0</v>
      </c>
      <c r="K19" s="91">
        <f>'by country'!L19-'by country'!G19</f>
        <v>0.29999999999999982</v>
      </c>
      <c r="L19" s="40">
        <f>'by country'!M19-'by country'!H19</f>
        <v>0.1899999999999995</v>
      </c>
      <c r="M19" s="40">
        <f>'by country'!N19-'by country'!I19</f>
        <v>-4.9999999999999822E-2</v>
      </c>
      <c r="N19" s="40">
        <f>'by country'!O19-'by country'!J19</f>
        <v>0.10999999999999943</v>
      </c>
      <c r="O19" s="91">
        <f>'by country'!Q19-'by country'!L19</f>
        <v>0</v>
      </c>
      <c r="P19" s="40">
        <f>'by country'!R19-'by country'!M19</f>
        <v>3.0000000000000249E-2</v>
      </c>
      <c r="Q19" s="40">
        <f>'by country'!S19-'by country'!N19</f>
        <v>4.9999999999999822E-2</v>
      </c>
      <c r="R19" s="40">
        <f>'by country'!T19-'by country'!O19</f>
        <v>-8.0000000000000071E-2</v>
      </c>
      <c r="S19" s="91">
        <f>'by country'!V19-'by country'!Q19</f>
        <v>-7.0000000000000284E-2</v>
      </c>
      <c r="T19" s="40">
        <f>'by country'!W19-'by country'!R19</f>
        <v>-7.0000000000000284E-2</v>
      </c>
      <c r="U19" s="40">
        <f>'by country'!X19-'by country'!S19</f>
        <v>-7.9999999999999183E-2</v>
      </c>
      <c r="V19" s="40">
        <f>'by country'!Y19-'by country'!T19</f>
        <v>-9.9999999999999645E-2</v>
      </c>
      <c r="W19" s="91">
        <f>'by country'!AA19-'by country'!V19</f>
        <v>-9.9999999999997868E-3</v>
      </c>
      <c r="X19" s="40">
        <f>'by country'!AB19-'by country'!W19</f>
        <v>-8.0000000000000071E-2</v>
      </c>
      <c r="Y19" s="40">
        <f>'by country'!AC19-'by country'!X19</f>
        <v>8.9999999999999858E-2</v>
      </c>
      <c r="Z19" s="40">
        <f>'by country'!AD19-'by country'!Y19</f>
        <v>0.23000000000000043</v>
      </c>
      <c r="AA19" s="91">
        <f>'by country'!AF19-'by country'!AA19</f>
        <v>-8.0000000000000071E-2</v>
      </c>
      <c r="AB19" s="40">
        <f>'by country'!AG19-'by country'!AB19</f>
        <v>-0.12999999999999989</v>
      </c>
      <c r="AC19" s="40">
        <f>'by country'!AH19-'by country'!AC19</f>
        <v>-1.0000000000000675E-2</v>
      </c>
      <c r="AD19" s="40">
        <f>'by country'!AI19-'by country'!AD19</f>
        <v>0</v>
      </c>
      <c r="AE19" s="91">
        <f>'by country'!AK19-'by country'!AF19</f>
        <v>-8.0000000000000071E-2</v>
      </c>
      <c r="AF19" s="40">
        <f>'by country'!AL19-'by country'!AG19</f>
        <v>2.0000000000000462E-2</v>
      </c>
      <c r="AG19" s="40">
        <f>'by country'!AM19-'by country'!AH19</f>
        <v>-0.10999999999999943</v>
      </c>
      <c r="AH19" s="40">
        <f>'by country'!AN19-'by country'!AI19</f>
        <v>-0.14000000000000057</v>
      </c>
      <c r="AI19" s="91">
        <f>'by country'!AP19-'by country'!AK19</f>
        <v>0</v>
      </c>
      <c r="AJ19" s="40">
        <f>'by country'!AQ19-'by country'!AL19</f>
        <v>-0.29999999999999982</v>
      </c>
      <c r="AK19" s="40">
        <f>'by country'!AR19-'by country'!AM19</f>
        <v>9.9999999999999645E-2</v>
      </c>
      <c r="AL19" s="40">
        <f>'by country'!AS19-'by country'!AN19</f>
        <v>0</v>
      </c>
      <c r="AM19" s="91">
        <f>'by country'!AU19-'by country'!AP19</f>
        <v>0.10000000000000053</v>
      </c>
      <c r="AN19" s="40">
        <f>'by country'!AV19-'by country'!AQ19</f>
        <v>0.5</v>
      </c>
      <c r="AO19" s="40">
        <f>'by country'!AW19-'by country'!AR19</f>
        <v>-9.9999999999999645E-2</v>
      </c>
      <c r="AP19" s="40">
        <f>'by country'!AX19-'by country'!AS19</f>
        <v>0</v>
      </c>
      <c r="AQ19" s="91">
        <f>'by country'!AZ19-'by country'!AU19</f>
        <v>9.9999999999999645E-2</v>
      </c>
      <c r="AR19" s="40">
        <f>'by country'!BA19-'by country'!AV19</f>
        <v>0</v>
      </c>
      <c r="AS19" s="40">
        <f>'by country'!BB19-'by country'!AW19</f>
        <v>9.9999999999999645E-2</v>
      </c>
      <c r="AT19" s="40">
        <f>'by country'!BC19-'by country'!AX19</f>
        <v>0.10000000000000053</v>
      </c>
      <c r="AU19" s="91">
        <f>'by country'!BE19-'by country'!AZ19</f>
        <v>9.9999999999999645E-2</v>
      </c>
      <c r="AV19" s="40">
        <f>'by country'!BF19-'by country'!BA19</f>
        <v>9.9999999999999645E-2</v>
      </c>
      <c r="AW19" s="40">
        <f>'by country'!BG19-'by country'!BB19</f>
        <v>0.10000000000000053</v>
      </c>
      <c r="AX19" s="40">
        <f>'by country'!BH19-'by country'!BC19</f>
        <v>0</v>
      </c>
      <c r="AY19" s="91">
        <f>'by country'!BJ19-'by country'!BE19</f>
        <v>0.10000000000000053</v>
      </c>
      <c r="AZ19" s="40">
        <f>'by country'!BK19-'by country'!BF19</f>
        <v>0</v>
      </c>
      <c r="BA19" s="40">
        <f>'by country'!BL19-'by country'!BG19</f>
        <v>0</v>
      </c>
      <c r="BB19" s="40">
        <f>'by country'!BM19-'by country'!BH19</f>
        <v>0</v>
      </c>
      <c r="BC19" s="91">
        <f>'by country'!BO19-'by country'!BJ19</f>
        <v>4.0000000000000036E-2</v>
      </c>
      <c r="BD19" s="40">
        <f>'by country'!BP19-'by country'!BK19</f>
        <v>-1.9999999999999574E-2</v>
      </c>
      <c r="BE19" s="40">
        <f>'by country'!BQ19-'by country'!BL19</f>
        <v>-0.32000000000000028</v>
      </c>
      <c r="BF19" s="40">
        <f>'by country'!BR19-'by country'!BM19</f>
        <v>2.9999999999999361E-2</v>
      </c>
      <c r="BG19" s="91">
        <f>'by country'!BT19-'by country'!BO19</f>
        <v>6.9999999999999396E-2</v>
      </c>
      <c r="BH19" s="40">
        <f>'by country'!BU19-'by country'!BP19</f>
        <v>6.9999999999999396E-2</v>
      </c>
      <c r="BI19" s="40">
        <f>'by country'!BV19-'by country'!BQ19</f>
        <v>4.9999999999999822E-2</v>
      </c>
      <c r="BJ19" s="40">
        <f>'by country'!BW19-'by country'!BR19</f>
        <v>-5.9999999999999609E-2</v>
      </c>
      <c r="BK19" s="91">
        <f>'by country'!BT19-'by country'!B19</f>
        <v>0.62999999999999989</v>
      </c>
      <c r="BL19" s="40">
        <f>'by country'!BU19-'by country'!C19</f>
        <v>0.41000000000000014</v>
      </c>
      <c r="BM19" s="40">
        <f>'by country'!BV19-'by country'!D19</f>
        <v>-0.29000000000000004</v>
      </c>
      <c r="BN19" s="40">
        <f>'by country'!BW19-'by country'!E19</f>
        <v>8.9999999999999858E-2</v>
      </c>
      <c r="BO19" s="148">
        <f t="shared" si="9"/>
        <v>0</v>
      </c>
      <c r="BP19" s="116">
        <f t="shared" si="10"/>
        <v>2</v>
      </c>
      <c r="BQ19" s="115">
        <f t="shared" si="11"/>
        <v>2</v>
      </c>
      <c r="BR19" s="114">
        <f t="shared" si="12"/>
        <v>15</v>
      </c>
      <c r="BS19" s="22">
        <f t="shared" si="13"/>
        <v>11</v>
      </c>
      <c r="BT19" s="117">
        <f t="shared" si="14"/>
        <v>21</v>
      </c>
      <c r="BU19" s="118">
        <f t="shared" si="15"/>
        <v>2</v>
      </c>
      <c r="BV19" s="119">
        <f t="shared" si="16"/>
        <v>2</v>
      </c>
      <c r="BW19" s="120">
        <f t="shared" si="17"/>
        <v>0</v>
      </c>
    </row>
    <row r="20" spans="1:75" s="37" customFormat="1" x14ac:dyDescent="0.25">
      <c r="A20" s="22" t="s">
        <v>18</v>
      </c>
      <c r="B20" s="40"/>
      <c r="C20" s="40"/>
      <c r="D20" s="40"/>
      <c r="E20" s="40"/>
      <c r="F20" s="40"/>
      <c r="G20" s="91"/>
      <c r="H20" s="40"/>
      <c r="I20" s="40"/>
      <c r="J20" s="40"/>
      <c r="K20" s="91"/>
      <c r="L20" s="40"/>
      <c r="M20" s="40"/>
      <c r="N20" s="40"/>
      <c r="O20" s="91"/>
      <c r="P20" s="40"/>
      <c r="Q20" s="40"/>
      <c r="R20" s="40"/>
      <c r="S20" s="91"/>
      <c r="T20" s="40"/>
      <c r="U20" s="40"/>
      <c r="V20" s="40"/>
      <c r="W20" s="91"/>
      <c r="X20" s="40"/>
      <c r="Y20" s="40"/>
      <c r="Z20" s="40"/>
      <c r="AA20" s="91"/>
      <c r="AB20" s="40"/>
      <c r="AC20" s="40"/>
      <c r="AD20" s="40"/>
      <c r="AE20" s="91">
        <f>'by country'!AK20-'by country'!AF20</f>
        <v>-3.0000000000000249E-2</v>
      </c>
      <c r="AF20" s="40">
        <f>'by country'!AL20-'by country'!AG20</f>
        <v>0</v>
      </c>
      <c r="AG20" s="40">
        <f>'by country'!AM20-'by country'!AH20</f>
        <v>-8.9999999999999858E-2</v>
      </c>
      <c r="AH20" s="40">
        <f>'by country'!AN20-'by country'!AI20</f>
        <v>-1.9999999999999574E-2</v>
      </c>
      <c r="AI20" s="91">
        <f>'by country'!AP20-'by country'!AK20</f>
        <v>0</v>
      </c>
      <c r="AJ20" s="40">
        <f>'by country'!AQ20-'by country'!AL20</f>
        <v>-0.29999999999999982</v>
      </c>
      <c r="AK20" s="40">
        <f>'by country'!AR20-'by country'!AM20</f>
        <v>0.10000000000000053</v>
      </c>
      <c r="AL20" s="40">
        <f>'by country'!AS20-'by country'!AN20</f>
        <v>0</v>
      </c>
      <c r="AM20" s="91">
        <f>'by country'!AU20-'by country'!AP20</f>
        <v>-0.40000000000000036</v>
      </c>
      <c r="AN20" s="40">
        <f>'by country'!AV20-'by country'!AQ20</f>
        <v>9.9999999999999645E-2</v>
      </c>
      <c r="AO20" s="40">
        <f>'by country'!AW20-'by country'!AR20</f>
        <v>-0.20000000000000018</v>
      </c>
      <c r="AP20" s="40">
        <f>'by country'!AX20-'by country'!AS20</f>
        <v>-0.40000000000000036</v>
      </c>
      <c r="AQ20" s="91">
        <f>'by country'!AZ20-'by country'!AU20</f>
        <v>-9.9999999999999645E-2</v>
      </c>
      <c r="AR20" s="40">
        <f>'by country'!BA20-'by country'!AV20</f>
        <v>-9.9999999999999645E-2</v>
      </c>
      <c r="AS20" s="40">
        <f>'by country'!BB20-'by country'!AW20</f>
        <v>-0.20000000000000018</v>
      </c>
      <c r="AT20" s="40">
        <f>'by country'!BC20-'by country'!AX20</f>
        <v>-0.20000000000000018</v>
      </c>
      <c r="AU20" s="91">
        <f>'by country'!BE20-'by country'!AZ20</f>
        <v>0.20000000000000018</v>
      </c>
      <c r="AV20" s="40">
        <f>'by country'!BF20-'by country'!BA20</f>
        <v>0.20000000000000018</v>
      </c>
      <c r="AW20" s="40">
        <f>'by country'!BG20-'by country'!BB20</f>
        <v>0.20000000000000018</v>
      </c>
      <c r="AX20" s="40">
        <f>'by country'!BH20-'by country'!BC20</f>
        <v>0.20000000000000018</v>
      </c>
      <c r="AY20" s="91">
        <f>'by country'!BJ20-'by country'!BE20</f>
        <v>9.9999999999999645E-2</v>
      </c>
      <c r="AZ20" s="40">
        <f>'by country'!BK20-'by country'!BF20</f>
        <v>0</v>
      </c>
      <c r="BA20" s="40">
        <f>'by country'!BL20-'by country'!BG20</f>
        <v>0</v>
      </c>
      <c r="BB20" s="40">
        <f>'by country'!BM20-'by country'!BH20</f>
        <v>0.10000000000000053</v>
      </c>
      <c r="BC20" s="91">
        <f>'by country'!BO20-'by country'!BJ20</f>
        <v>4.0000000000000036E-2</v>
      </c>
      <c r="BD20" s="40">
        <f>'by country'!BP20-'by country'!BK20</f>
        <v>4.0000000000000036E-2</v>
      </c>
      <c r="BE20" s="40">
        <f>'by country'!BQ20-'by country'!BL20</f>
        <v>-7.0000000000000284E-2</v>
      </c>
      <c r="BF20" s="40">
        <f>'by country'!BR20-'by country'!BM20</f>
        <v>-4.0000000000000036E-2</v>
      </c>
      <c r="BG20" s="91">
        <f>'by country'!BT20-'by country'!BO20</f>
        <v>1.9999999999999574E-2</v>
      </c>
      <c r="BH20" s="40">
        <f>'by country'!BU20-'by country'!BP20</f>
        <v>-4.0000000000000036E-2</v>
      </c>
      <c r="BI20" s="40">
        <f>'by country'!BV20-'by country'!BQ20</f>
        <v>9.9999999999997868E-3</v>
      </c>
      <c r="BJ20" s="40">
        <f>'by country'!BW20-'by country'!BR20</f>
        <v>1.9999999999999574E-2</v>
      </c>
      <c r="BK20" s="91">
        <f>'by country'!BT20-'by country'!AF20</f>
        <v>-0.17000000000000082</v>
      </c>
      <c r="BL20" s="40">
        <f>'by country'!BU20-'by country'!AG20</f>
        <v>-9.9999999999999645E-2</v>
      </c>
      <c r="BM20" s="40">
        <f>'by country'!BV20-'by country'!AH20</f>
        <v>-0.25</v>
      </c>
      <c r="BN20" s="40">
        <f>'by country'!BW20-'by country'!AI20</f>
        <v>-0.33999999999999986</v>
      </c>
      <c r="BO20" s="148">
        <f t="shared" si="9"/>
        <v>0</v>
      </c>
      <c r="BP20" s="116">
        <f t="shared" si="10"/>
        <v>3</v>
      </c>
      <c r="BQ20" s="115">
        <f t="shared" si="11"/>
        <v>3</v>
      </c>
      <c r="BR20" s="114">
        <f t="shared" si="12"/>
        <v>8</v>
      </c>
      <c r="BS20" s="22">
        <f t="shared" si="13"/>
        <v>5</v>
      </c>
      <c r="BT20" s="117">
        <f t="shared" si="14"/>
        <v>9</v>
      </c>
      <c r="BU20" s="118">
        <f t="shared" si="15"/>
        <v>4</v>
      </c>
      <c r="BV20" s="119">
        <f t="shared" si="16"/>
        <v>0</v>
      </c>
      <c r="BW20" s="120">
        <f t="shared" si="17"/>
        <v>0</v>
      </c>
    </row>
    <row r="21" spans="1:75" s="37" customFormat="1" hidden="1" x14ac:dyDescent="0.25">
      <c r="A21" s="22" t="s">
        <v>19</v>
      </c>
      <c r="B21" s="40"/>
      <c r="C21" s="40"/>
      <c r="D21" s="40"/>
      <c r="E21" s="40"/>
      <c r="F21" s="40"/>
      <c r="G21" s="91"/>
      <c r="H21" s="40"/>
      <c r="I21" s="40"/>
      <c r="J21" s="40"/>
      <c r="K21" s="91"/>
      <c r="L21" s="40"/>
      <c r="M21" s="40"/>
      <c r="N21" s="40"/>
      <c r="O21" s="91"/>
      <c r="P21" s="40"/>
      <c r="Q21" s="40"/>
      <c r="R21" s="40"/>
      <c r="S21" s="91"/>
      <c r="T21" s="40"/>
      <c r="U21" s="40"/>
      <c r="V21" s="40"/>
      <c r="W21" s="91"/>
      <c r="X21" s="40"/>
      <c r="Y21" s="40"/>
      <c r="Z21" s="40"/>
      <c r="AA21" s="91">
        <f>'by country'!AF21-'by country'!AA21</f>
        <v>0.37999999999999989</v>
      </c>
      <c r="AB21" s="40">
        <f>'by country'!AG21-'by country'!AB21</f>
        <v>0.20999999999999996</v>
      </c>
      <c r="AC21" s="40">
        <f>'by country'!AH21-'by country'!AC21</f>
        <v>0.19000000000000039</v>
      </c>
      <c r="AD21" s="40">
        <f>'by country'!AI21-'by country'!AD21</f>
        <v>0.20999999999999996</v>
      </c>
      <c r="AE21" s="91">
        <f>'by country'!AK21-'by country'!AF21</f>
        <v>0.15000000000000036</v>
      </c>
      <c r="AF21" s="40">
        <f>'by country'!AL21-'by country'!AG21</f>
        <v>0.23000000000000043</v>
      </c>
      <c r="AG21" s="40">
        <f>'by country'!AM21-'by country'!AH21</f>
        <v>1.9999999999999574E-2</v>
      </c>
      <c r="AH21" s="40">
        <f>'by country'!AN21-'by country'!AI21</f>
        <v>0.10999999999999943</v>
      </c>
      <c r="AI21" s="91">
        <f>'by country'!AP21-'by country'!AK21</f>
        <v>-0.20000000000000018</v>
      </c>
      <c r="AJ21" s="40">
        <f>'by country'!AQ21-'by country'!AL21</f>
        <v>-0.90000000000000036</v>
      </c>
      <c r="AK21" s="40">
        <f>'by country'!AR21-'by country'!AM21</f>
        <v>0</v>
      </c>
      <c r="AL21" s="40">
        <f>'by country'!AS21-'by country'!AN21</f>
        <v>0.10000000000000053</v>
      </c>
      <c r="AM21" s="91">
        <f>'by country'!AU21-'by country'!AP21</f>
        <v>0.20000000000000018</v>
      </c>
      <c r="AN21" s="40">
        <f>'by country'!AV21-'by country'!AQ21</f>
        <v>0.90000000000000036</v>
      </c>
      <c r="AO21" s="40">
        <f>'by country'!AW21-'by country'!AR21</f>
        <v>0.10000000000000053</v>
      </c>
      <c r="AP21" s="40">
        <f>'by country'!AX21-'by country'!AS21</f>
        <v>-0.10000000000000053</v>
      </c>
      <c r="AQ21" s="91">
        <f>'by country'!AZ21-'by country'!AU21</f>
        <v>9.9999999999999645E-2</v>
      </c>
      <c r="AR21" s="40">
        <f>'by country'!BA21-'by country'!AV21</f>
        <v>0</v>
      </c>
      <c r="AS21" s="40">
        <f>'by country'!BB21-'by country'!AW21</f>
        <v>0</v>
      </c>
      <c r="AT21" s="40">
        <f>'by country'!BC21-'by country'!AX21</f>
        <v>0.10000000000000053</v>
      </c>
      <c r="AU21" s="91">
        <f>'by country'!BE21-'by country'!AZ21</f>
        <v>9.9999999999999645E-2</v>
      </c>
      <c r="AV21" s="40">
        <f>'by country'!BF21-'by country'!BA21</f>
        <v>0</v>
      </c>
      <c r="AW21" s="40">
        <f>'by country'!BG21-'by country'!BB21</f>
        <v>0</v>
      </c>
      <c r="AX21" s="40">
        <f>'by country'!BH21-'by country'!BC21</f>
        <v>0</v>
      </c>
      <c r="AY21" s="91">
        <f>'by country'!BJ21-'by country'!BE21</f>
        <v>0.10000000000000053</v>
      </c>
      <c r="AZ21" s="40">
        <f>'by country'!BK21-'by country'!BF21</f>
        <v>0.20000000000000018</v>
      </c>
      <c r="BA21" s="40">
        <f>'by country'!BL21-'by country'!BG21</f>
        <v>0</v>
      </c>
      <c r="BB21" s="40">
        <f>'by country'!BM21-'by country'!BH21</f>
        <v>9.9999999999999645E-2</v>
      </c>
      <c r="BC21" s="91">
        <f>'by country'!BO21-'by country'!BJ21</f>
        <v>0.12999999999999989</v>
      </c>
      <c r="BD21" s="40">
        <f>'by country'!BP21-'by country'!BK21</f>
        <v>0</v>
      </c>
      <c r="BE21" s="40">
        <f>'by country'!BQ21-'by country'!BL21</f>
        <v>8.9999999999999858E-2</v>
      </c>
      <c r="BF21" s="40">
        <f>'by country'!BR21-'by country'!BM21</f>
        <v>4.0000000000000036E-2</v>
      </c>
      <c r="BG21" s="91">
        <f>'by country'!BT21-'by country'!BO21</f>
        <v>7.0000000000000284E-2</v>
      </c>
      <c r="BH21" s="40">
        <f>'by country'!BU21-'by country'!BP21</f>
        <v>8.9999999999999858E-2</v>
      </c>
      <c r="BI21" s="40">
        <f>'by country'!BV21-'by country'!BQ21</f>
        <v>-4.0000000000000036E-2</v>
      </c>
      <c r="BJ21" s="40">
        <f>'by country'!BW21-'by country'!BR21</f>
        <v>3.0000000000000249E-2</v>
      </c>
      <c r="BK21" s="91">
        <f>'by country'!BT21-'by country'!AA21</f>
        <v>1.0300000000000002</v>
      </c>
      <c r="BL21" s="40">
        <f>'by country'!BU21-'by country'!AB21</f>
        <v>0.73000000000000043</v>
      </c>
      <c r="BM21" s="40">
        <f>'by country'!BV21-'by country'!AC21</f>
        <v>0.36000000000000032</v>
      </c>
      <c r="BN21" s="40">
        <f>'by country'!BW21-'by country'!AD21</f>
        <v>0.58999999999999986</v>
      </c>
      <c r="BO21" s="148">
        <f t="shared" si="9"/>
        <v>1</v>
      </c>
      <c r="BP21" s="116">
        <f t="shared" si="10"/>
        <v>0</v>
      </c>
      <c r="BQ21" s="115">
        <f t="shared" si="11"/>
        <v>1</v>
      </c>
      <c r="BR21" s="114">
        <f t="shared" si="12"/>
        <v>2</v>
      </c>
      <c r="BS21" s="22">
        <f t="shared" si="13"/>
        <v>8</v>
      </c>
      <c r="BT21" s="117">
        <f t="shared" si="14"/>
        <v>14</v>
      </c>
      <c r="BU21" s="118">
        <f t="shared" si="15"/>
        <v>8</v>
      </c>
      <c r="BV21" s="119">
        <f t="shared" si="16"/>
        <v>1</v>
      </c>
      <c r="BW21" s="120">
        <f t="shared" si="17"/>
        <v>1</v>
      </c>
    </row>
    <row r="22" spans="1:75" s="37" customFormat="1" x14ac:dyDescent="0.25">
      <c r="A22" s="22" t="s">
        <v>20</v>
      </c>
      <c r="B22" s="40"/>
      <c r="C22" s="40"/>
      <c r="D22" s="40"/>
      <c r="E22" s="40"/>
      <c r="F22" s="40"/>
      <c r="G22" s="91">
        <f>'by country'!G22-'by country'!B22</f>
        <v>0.16999999999999993</v>
      </c>
      <c r="H22" s="40">
        <f>'by country'!H22-'by country'!C22</f>
        <v>0.16000000000000014</v>
      </c>
      <c r="I22" s="40">
        <f>'by country'!I22-'by country'!D22</f>
        <v>2.0000000000000462E-2</v>
      </c>
      <c r="J22" s="40">
        <f>'by country'!J22-'by country'!E22</f>
        <v>3.0000000000000249E-2</v>
      </c>
      <c r="K22" s="91">
        <f>'by country'!L22-'by country'!G22</f>
        <v>8.0000000000000071E-2</v>
      </c>
      <c r="L22" s="40">
        <f>'by country'!M22-'by country'!H22</f>
        <v>0.12999999999999989</v>
      </c>
      <c r="M22" s="40">
        <f>'by country'!N22-'by country'!I22</f>
        <v>-0.12000000000000011</v>
      </c>
      <c r="N22" s="40">
        <f>'by country'!O22-'by country'!J22</f>
        <v>5.9999999999999609E-2</v>
      </c>
      <c r="O22" s="91">
        <f>'by country'!Q22-'by country'!L22</f>
        <v>-4.9999999999999822E-2</v>
      </c>
      <c r="P22" s="40">
        <f>'by country'!R22-'by country'!M22</f>
        <v>2.0000000000000462E-2</v>
      </c>
      <c r="Q22" s="40">
        <f>'by country'!S22-'by country'!N22</f>
        <v>4.9999999999999822E-2</v>
      </c>
      <c r="R22" s="40">
        <f>'by country'!T22-'by country'!O22</f>
        <v>-9.9999999999997868E-3</v>
      </c>
      <c r="S22" s="91">
        <f>'by country'!V22-'by country'!Q22</f>
        <v>-8.9999999999999858E-2</v>
      </c>
      <c r="T22" s="40">
        <f>'by country'!W22-'by country'!R22</f>
        <v>0</v>
      </c>
      <c r="U22" s="40">
        <f>'by country'!X22-'by country'!S22</f>
        <v>1.9999999999999574E-2</v>
      </c>
      <c r="V22" s="40">
        <f>'by country'!Y22-'by country'!T22</f>
        <v>-4.0000000000000036E-2</v>
      </c>
      <c r="W22" s="91">
        <f>'by country'!AA22-'by country'!V22</f>
        <v>0.10999999999999943</v>
      </c>
      <c r="X22" s="40">
        <f>'by country'!AB22-'by country'!W22</f>
        <v>0</v>
      </c>
      <c r="Y22" s="40">
        <f>'by country'!AC22-'by country'!X22</f>
        <v>0</v>
      </c>
      <c r="Z22" s="40">
        <f>'by country'!AD22-'by country'!Y22</f>
        <v>4.0000000000000036E-2</v>
      </c>
      <c r="AA22" s="91">
        <f>'by country'!AF22-'by country'!AA22</f>
        <v>0.12999999999999989</v>
      </c>
      <c r="AB22" s="40">
        <f>'by country'!AG22-'by country'!AB22</f>
        <v>0.12000000000000011</v>
      </c>
      <c r="AC22" s="40">
        <f>'by country'!AH22-'by country'!AC22</f>
        <v>5.0000000000000711E-2</v>
      </c>
      <c r="AD22" s="40">
        <f>'by country'!AI22-'by country'!AD22</f>
        <v>-4.0000000000000036E-2</v>
      </c>
      <c r="AE22" s="91">
        <f>'by country'!AK22-'by country'!AF22</f>
        <v>-1.9999999999999574E-2</v>
      </c>
      <c r="AF22" s="40">
        <f>'by country'!AL22-'by country'!AG22</f>
        <v>1.9999999999999574E-2</v>
      </c>
      <c r="AG22" s="40">
        <f>'by country'!AM22-'by country'!AH22</f>
        <v>-0.10000000000000053</v>
      </c>
      <c r="AH22" s="40">
        <f>'by country'!AN22-'by country'!AI22</f>
        <v>-5.9999999999999609E-2</v>
      </c>
      <c r="AI22" s="91">
        <f>'by country'!AP22-'by country'!AK22</f>
        <v>0</v>
      </c>
      <c r="AJ22" s="40">
        <f>'by country'!AQ22-'by country'!AL22</f>
        <v>-0.40000000000000036</v>
      </c>
      <c r="AK22" s="40">
        <f>'by country'!AR22-'by country'!AM22</f>
        <v>0.20000000000000018</v>
      </c>
      <c r="AL22" s="40">
        <f>'by country'!AS22-'by country'!AN22</f>
        <v>9.9999999999999645E-2</v>
      </c>
      <c r="AM22" s="91">
        <f>'by country'!AU22-'by country'!AP22</f>
        <v>-9.9999999999999645E-2</v>
      </c>
      <c r="AN22" s="40">
        <f>'by country'!AV22-'by country'!AQ22</f>
        <v>0.40000000000000036</v>
      </c>
      <c r="AO22" s="40">
        <f>'by country'!AW22-'by country'!AR22</f>
        <v>-0.20000000000000018</v>
      </c>
      <c r="AP22" s="40">
        <f>'by country'!AX22-'by country'!AS22</f>
        <v>-0.20000000000000018</v>
      </c>
      <c r="AQ22" s="91">
        <f>'by country'!AZ22-'by country'!AU22</f>
        <v>-0.10000000000000053</v>
      </c>
      <c r="AR22" s="40">
        <f>'by country'!BA22-'by country'!AV22</f>
        <v>0</v>
      </c>
      <c r="AS22" s="40">
        <f>'by country'!BB22-'by country'!AW22</f>
        <v>0</v>
      </c>
      <c r="AT22" s="40">
        <f>'by country'!BC22-'by country'!AX22</f>
        <v>-9.9999999999999645E-2</v>
      </c>
      <c r="AU22" s="91">
        <f>'by country'!BE22-'by country'!AZ22</f>
        <v>0.10000000000000053</v>
      </c>
      <c r="AV22" s="40">
        <f>'by country'!BF22-'by country'!BA22</f>
        <v>0.20000000000000018</v>
      </c>
      <c r="AW22" s="40">
        <f>'by country'!BG22-'by country'!BB22</f>
        <v>0</v>
      </c>
      <c r="AX22" s="40">
        <f>'by country'!BH22-'by country'!BC22</f>
        <v>9.9999999999999645E-2</v>
      </c>
      <c r="AY22" s="91">
        <f>'by country'!BJ22-'by country'!BE22</f>
        <v>0</v>
      </c>
      <c r="AZ22" s="40">
        <f>'by country'!BK22-'by country'!BF22</f>
        <v>-0.10000000000000053</v>
      </c>
      <c r="BA22" s="40">
        <f>'by country'!BL22-'by country'!BG22</f>
        <v>0</v>
      </c>
      <c r="BB22" s="40">
        <f>'by country'!BM22-'by country'!BH22</f>
        <v>0</v>
      </c>
      <c r="BC22" s="91">
        <f>'by country'!BO22-'by country'!BJ22</f>
        <v>9.9999999999997868E-3</v>
      </c>
      <c r="BD22" s="40">
        <f>'by country'!BP22-'by country'!BK22</f>
        <v>-9.9999999999997868E-3</v>
      </c>
      <c r="BE22" s="40">
        <f>'by country'!BQ22-'by country'!BL22</f>
        <v>0.11000000000000032</v>
      </c>
      <c r="BF22" s="40">
        <f>'by country'!BR22-'by country'!BM22</f>
        <v>-9.9999999999997868E-3</v>
      </c>
      <c r="BG22" s="91">
        <f>'by country'!BT22-'by country'!BO22</f>
        <v>-3.0000000000000249E-2</v>
      </c>
      <c r="BH22" s="40">
        <f>'by country'!BU22-'by country'!BP22</f>
        <v>-3.0000000000000249E-2</v>
      </c>
      <c r="BI22" s="40">
        <f>'by country'!BV22-'by country'!BQ22</f>
        <v>1.9999999999999574E-2</v>
      </c>
      <c r="BJ22" s="40">
        <f>'by country'!BW22-'by country'!BR22</f>
        <v>-3.0000000000000249E-2</v>
      </c>
      <c r="BK22" s="91">
        <f>'by country'!BT22-'by country'!B22</f>
        <v>0.20999999999999996</v>
      </c>
      <c r="BL22" s="58">
        <f>'by country'!BU22-'by country'!C22</f>
        <v>0.50999999999999979</v>
      </c>
      <c r="BM22" s="40">
        <f>'by country'!BV22-'by country'!D22</f>
        <v>4.9999999999999822E-2</v>
      </c>
      <c r="BN22" s="40">
        <f>'by country'!BW22-'by country'!E22</f>
        <v>-0.16000000000000014</v>
      </c>
      <c r="BO22" s="148">
        <f t="shared" si="9"/>
        <v>0</v>
      </c>
      <c r="BP22" s="116">
        <f t="shared" si="10"/>
        <v>1</v>
      </c>
      <c r="BQ22" s="115">
        <f t="shared" si="11"/>
        <v>3</v>
      </c>
      <c r="BR22" s="114">
        <f t="shared" si="12"/>
        <v>17</v>
      </c>
      <c r="BS22" s="22">
        <f t="shared" si="13"/>
        <v>10</v>
      </c>
      <c r="BT22" s="117">
        <f t="shared" si="14"/>
        <v>17</v>
      </c>
      <c r="BU22" s="118">
        <f t="shared" si="15"/>
        <v>7</v>
      </c>
      <c r="BV22" s="119">
        <f t="shared" si="16"/>
        <v>1</v>
      </c>
      <c r="BW22" s="120">
        <f t="shared" si="17"/>
        <v>0</v>
      </c>
    </row>
    <row r="23" spans="1:75" s="37" customFormat="1" x14ac:dyDescent="0.25">
      <c r="A23" s="22" t="s">
        <v>21</v>
      </c>
      <c r="B23" s="40"/>
      <c r="C23" s="40"/>
      <c r="D23" s="40"/>
      <c r="E23" s="40"/>
      <c r="F23" s="40"/>
      <c r="G23" s="91"/>
      <c r="H23" s="40"/>
      <c r="I23" s="40"/>
      <c r="J23" s="40"/>
      <c r="K23" s="91"/>
      <c r="L23" s="40"/>
      <c r="M23" s="40"/>
      <c r="N23" s="40"/>
      <c r="O23" s="91"/>
      <c r="P23" s="40"/>
      <c r="Q23" s="40"/>
      <c r="R23" s="40"/>
      <c r="S23" s="91"/>
      <c r="T23" s="40"/>
      <c r="U23" s="40"/>
      <c r="V23" s="40"/>
      <c r="W23" s="91"/>
      <c r="X23" s="40"/>
      <c r="Y23" s="40"/>
      <c r="Z23" s="40"/>
      <c r="AA23" s="91">
        <f>'by country'!AF23-'by country'!AA23</f>
        <v>6.0000000000000497E-2</v>
      </c>
      <c r="AB23" s="40">
        <f>'by country'!AG23-'by country'!AB23</f>
        <v>-1.9999999999999574E-2</v>
      </c>
      <c r="AC23" s="40">
        <f>'by country'!AH23-'by country'!AC23</f>
        <v>0.10000000000000053</v>
      </c>
      <c r="AD23" s="40">
        <f>'by country'!AI23-'by country'!AD23</f>
        <v>0.10999999999999943</v>
      </c>
      <c r="AE23" s="91">
        <f>'by country'!AK23-'by country'!AF23</f>
        <v>4.9999999999999822E-2</v>
      </c>
      <c r="AF23" s="40">
        <f>'by country'!AL23-'by country'!AG23</f>
        <v>5.9999999999999609E-2</v>
      </c>
      <c r="AG23" s="40">
        <f>'by country'!AM23-'by country'!AH23</f>
        <v>-3.0000000000000249E-2</v>
      </c>
      <c r="AH23" s="40">
        <f>'by country'!AN23-'by country'!AI23</f>
        <v>-2.9999999999999361E-2</v>
      </c>
      <c r="AI23" s="91">
        <f>'by country'!AP23-'by country'!AK23</f>
        <v>0.20000000000000018</v>
      </c>
      <c r="AJ23" s="40">
        <f>'by country'!AQ23-'by country'!AL23</f>
        <v>0</v>
      </c>
      <c r="AK23" s="40">
        <f>'by country'!AR23-'by country'!AM23</f>
        <v>0.29999999999999982</v>
      </c>
      <c r="AL23" s="40">
        <f>'by country'!AS23-'by country'!AN23</f>
        <v>0.39999999999999947</v>
      </c>
      <c r="AM23" s="91">
        <f>'by country'!AU23-'by country'!AP23</f>
        <v>0</v>
      </c>
      <c r="AN23" s="40">
        <f>'by country'!AV23-'by country'!AQ23</f>
        <v>9.9999999999999645E-2</v>
      </c>
      <c r="AO23" s="40">
        <f>'by country'!AW23-'by country'!AR23</f>
        <v>-0.20000000000000018</v>
      </c>
      <c r="AP23" s="40">
        <f>'by country'!AX23-'by country'!AS23</f>
        <v>-0.20000000000000018</v>
      </c>
      <c r="AQ23" s="91">
        <f>'by country'!AZ23-'by country'!AU23</f>
        <v>-0.10000000000000053</v>
      </c>
      <c r="AR23" s="40">
        <f>'by country'!BA23-'by country'!AV23</f>
        <v>0</v>
      </c>
      <c r="AS23" s="40">
        <f>'by country'!BB23-'by country'!AW23</f>
        <v>0</v>
      </c>
      <c r="AT23" s="40">
        <f>'by country'!BC23-'by country'!AX23</f>
        <v>0</v>
      </c>
      <c r="AU23" s="91">
        <f>'by country'!BE23-'by country'!AZ23</f>
        <v>0.20000000000000018</v>
      </c>
      <c r="AV23" s="40">
        <f>'by country'!BF23-'by country'!BA23</f>
        <v>0.10000000000000053</v>
      </c>
      <c r="AW23" s="40">
        <f>'by country'!BG23-'by country'!BB23</f>
        <v>0.10000000000000053</v>
      </c>
      <c r="AX23" s="40">
        <f>'by country'!BH23-'by country'!BC23</f>
        <v>0</v>
      </c>
      <c r="AY23" s="91">
        <f>'by country'!BJ23-'by country'!BE23</f>
        <v>0</v>
      </c>
      <c r="AZ23" s="40">
        <f>'by country'!BK23-'by country'!BF23</f>
        <v>0</v>
      </c>
      <c r="BA23" s="40">
        <f>'by country'!BL23-'by country'!BG23</f>
        <v>9.9999999999999645E-2</v>
      </c>
      <c r="BB23" s="40">
        <f>'by country'!BM23-'by country'!BH23</f>
        <v>0.10000000000000053</v>
      </c>
      <c r="BC23" s="91">
        <f>'by country'!BO23-'by country'!BJ23</f>
        <v>0.26999999999999957</v>
      </c>
      <c r="BD23" s="40">
        <f>'by country'!BP23-'by country'!BK23</f>
        <v>0.1899999999999995</v>
      </c>
      <c r="BE23" s="40">
        <f>'by country'!BQ23-'by country'!BL23</f>
        <v>-3.0000000000000249E-2</v>
      </c>
      <c r="BF23" s="40">
        <f>'by country'!BR23-'by country'!BM23</f>
        <v>0.14999999999999947</v>
      </c>
      <c r="BG23" s="91">
        <f>'by country'!BT23-'by country'!BO23</f>
        <v>0.10000000000000053</v>
      </c>
      <c r="BH23" s="40">
        <f>'by country'!BU23-'by country'!BP23</f>
        <v>0.10000000000000053</v>
      </c>
      <c r="BI23" s="40">
        <f>'by country'!BV23-'by country'!BQ23</f>
        <v>0</v>
      </c>
      <c r="BJ23" s="40">
        <f>'by country'!BW23-'by country'!BR23</f>
        <v>0.12000000000000011</v>
      </c>
      <c r="BK23" s="91">
        <f>'by country'!BT23-'by country'!AA23</f>
        <v>0.78000000000000025</v>
      </c>
      <c r="BL23" s="40">
        <f>'by country'!BU23-'by country'!AB23</f>
        <v>0.53000000000000025</v>
      </c>
      <c r="BM23" s="40">
        <f>'by country'!BV23-'by country'!AC23</f>
        <v>0.33999999999999986</v>
      </c>
      <c r="BN23" s="40">
        <f>'by country'!BW23-'by country'!AD23</f>
        <v>0.64999999999999947</v>
      </c>
      <c r="BO23" s="148">
        <f t="shared" si="9"/>
        <v>0</v>
      </c>
      <c r="BP23" s="116">
        <f t="shared" si="10"/>
        <v>0</v>
      </c>
      <c r="BQ23" s="115">
        <f t="shared" si="11"/>
        <v>2</v>
      </c>
      <c r="BR23" s="114">
        <f t="shared" si="12"/>
        <v>5</v>
      </c>
      <c r="BS23" s="22">
        <f t="shared" si="13"/>
        <v>9</v>
      </c>
      <c r="BT23" s="117">
        <f t="shared" si="14"/>
        <v>12</v>
      </c>
      <c r="BU23" s="118">
        <f t="shared" si="15"/>
        <v>5</v>
      </c>
      <c r="BV23" s="119">
        <f t="shared" si="16"/>
        <v>3</v>
      </c>
      <c r="BW23" s="120">
        <f t="shared" si="17"/>
        <v>0</v>
      </c>
    </row>
    <row r="24" spans="1:75" s="37" customFormat="1" x14ac:dyDescent="0.25">
      <c r="A24" s="22" t="s">
        <v>23</v>
      </c>
      <c r="B24" s="40"/>
      <c r="C24" s="40"/>
      <c r="D24" s="40"/>
      <c r="E24" s="40"/>
      <c r="F24" s="40"/>
      <c r="G24" s="91"/>
      <c r="H24" s="40"/>
      <c r="I24" s="40"/>
      <c r="J24" s="40"/>
      <c r="K24" s="91"/>
      <c r="L24" s="40"/>
      <c r="M24" s="40"/>
      <c r="N24" s="40"/>
      <c r="O24" s="91"/>
      <c r="P24" s="40"/>
      <c r="Q24" s="40"/>
      <c r="R24" s="40"/>
      <c r="S24" s="91"/>
      <c r="T24" s="40"/>
      <c r="U24" s="40"/>
      <c r="V24" s="40"/>
      <c r="W24" s="91"/>
      <c r="X24" s="40"/>
      <c r="Y24" s="40"/>
      <c r="Z24" s="40"/>
      <c r="AA24" s="91">
        <f>'by country'!AF24-'by country'!AA24</f>
        <v>7.0000000000000284E-2</v>
      </c>
      <c r="AB24" s="40">
        <f>'by country'!AG24-'by country'!AB24</f>
        <v>-1.9999999999999574E-2</v>
      </c>
      <c r="AC24" s="40">
        <f>'by country'!AH24-'by country'!AC24</f>
        <v>0.15000000000000036</v>
      </c>
      <c r="AD24" s="40">
        <f>'by country'!AI24-'by country'!AD24</f>
        <v>6.9999999999999396E-2</v>
      </c>
      <c r="AE24" s="91">
        <f>'by country'!AK24-'by country'!AF24</f>
        <v>-0.15000000000000036</v>
      </c>
      <c r="AF24" s="40">
        <f>'by country'!AL24-'by country'!AG24</f>
        <v>7.0000000000000284E-2</v>
      </c>
      <c r="AG24" s="40">
        <f>'by country'!AM24-'by country'!AH24</f>
        <v>-7.0000000000000284E-2</v>
      </c>
      <c r="AH24" s="40">
        <f>'by country'!AN24-'by country'!AI24</f>
        <v>-9.9999999999997868E-3</v>
      </c>
      <c r="AI24" s="91"/>
      <c r="AJ24" s="40"/>
      <c r="AK24" s="40"/>
      <c r="AL24" s="40"/>
      <c r="AM24" s="91">
        <f>'by country'!AU24-'by country'!AK24</f>
        <v>0</v>
      </c>
      <c r="AN24" s="40">
        <f>'by country'!AV24-'by country'!AL24</f>
        <v>-0.10000000000000053</v>
      </c>
      <c r="AO24" s="40">
        <f>'by country'!AW24-'by country'!AM24</f>
        <v>-9.9999999999999645E-2</v>
      </c>
      <c r="AP24" s="40">
        <f>'by country'!AX24-'by country'!AN24</f>
        <v>-9.9999999999999645E-2</v>
      </c>
      <c r="AQ24" s="91">
        <f>'by country'!AZ24-'by country'!AU24</f>
        <v>0</v>
      </c>
      <c r="AR24" s="40">
        <f>'by country'!BA24-'by country'!AV24</f>
        <v>-9.9999999999999645E-2</v>
      </c>
      <c r="AS24" s="40">
        <f>'by country'!BB24-'by country'!AW24</f>
        <v>-0.20000000000000018</v>
      </c>
      <c r="AT24" s="40">
        <f>'by country'!BC24-'by country'!AX24</f>
        <v>-0.10000000000000053</v>
      </c>
      <c r="AU24" s="91">
        <f>'by country'!BE24-'by country'!AZ24</f>
        <v>0</v>
      </c>
      <c r="AV24" s="40">
        <f>'by country'!BF24-'by country'!BA24</f>
        <v>9.9999999999999645E-2</v>
      </c>
      <c r="AW24" s="40">
        <f>'by country'!BG24-'by country'!BB24</f>
        <v>0.10000000000000053</v>
      </c>
      <c r="AX24" s="40">
        <f>'by country'!BH24-'by country'!BC24</f>
        <v>0</v>
      </c>
      <c r="AY24" s="91">
        <f>'by country'!BJ24-'by country'!BE24</f>
        <v>0.10000000000000053</v>
      </c>
      <c r="AZ24" s="40">
        <f>'by country'!BK24-'by country'!BF24</f>
        <v>0.10000000000000053</v>
      </c>
      <c r="BA24" s="40">
        <f>'by country'!BL24-'by country'!BG24</f>
        <v>9.9999999999999645E-2</v>
      </c>
      <c r="BB24" s="40">
        <f>'by country'!BM24-'by country'!BH24</f>
        <v>0.10000000000000053</v>
      </c>
      <c r="BC24" s="91">
        <f>'by country'!BO24-'by country'!BJ24</f>
        <v>0.26999999999999957</v>
      </c>
      <c r="BD24" s="40">
        <f>'by country'!BP24-'by country'!BK24</f>
        <v>0.25999999999999979</v>
      </c>
      <c r="BE24" s="40">
        <f>'by country'!BQ24-'by country'!BL24</f>
        <v>7.0000000000000284E-2</v>
      </c>
      <c r="BF24" s="40">
        <f>'by country'!BR24-'by country'!BM24</f>
        <v>9.9999999999997868E-3</v>
      </c>
      <c r="BG24" s="91">
        <f>'by country'!BT24-'by country'!BO24</f>
        <v>0.12000000000000011</v>
      </c>
      <c r="BH24" s="40">
        <f>'by country'!BU24-'by country'!BP24</f>
        <v>9.9999999999999645E-2</v>
      </c>
      <c r="BI24" s="40">
        <f>'by country'!BV24-'by country'!BQ24</f>
        <v>1.9999999999999574E-2</v>
      </c>
      <c r="BJ24" s="40">
        <f>'by country'!BW24-'by country'!BR24</f>
        <v>5.9999999999999609E-2</v>
      </c>
      <c r="BK24" s="91">
        <f>'by country'!BT24-'by country'!AA24</f>
        <v>0.41000000000000014</v>
      </c>
      <c r="BL24" s="40">
        <f>'by country'!BU24-'by country'!AB24</f>
        <v>0.41000000000000014</v>
      </c>
      <c r="BM24" s="40">
        <f>'by country'!BV24-'by country'!AC24</f>
        <v>7.0000000000000284E-2</v>
      </c>
      <c r="BN24" s="40">
        <f>'by country'!BW24-'by country'!AD24</f>
        <v>2.9999999999999361E-2</v>
      </c>
      <c r="BO24" s="148">
        <f t="shared" si="9"/>
        <v>0</v>
      </c>
      <c r="BP24" s="116">
        <f t="shared" si="10"/>
        <v>0</v>
      </c>
      <c r="BQ24" s="115">
        <f t="shared" si="11"/>
        <v>2</v>
      </c>
      <c r="BR24" s="114">
        <f t="shared" si="12"/>
        <v>8</v>
      </c>
      <c r="BS24" s="22">
        <f t="shared" si="13"/>
        <v>4</v>
      </c>
      <c r="BT24" s="117">
        <f t="shared" si="14"/>
        <v>14</v>
      </c>
      <c r="BU24" s="118">
        <f t="shared" si="15"/>
        <v>2</v>
      </c>
      <c r="BV24" s="119">
        <f t="shared" si="16"/>
        <v>2</v>
      </c>
      <c r="BW24" s="120">
        <f t="shared" si="17"/>
        <v>0</v>
      </c>
    </row>
    <row r="25" spans="1:75" s="37" customFormat="1" hidden="1" x14ac:dyDescent="0.25">
      <c r="A25" s="22" t="s">
        <v>81</v>
      </c>
      <c r="B25" s="40"/>
      <c r="C25" s="40"/>
      <c r="D25" s="40"/>
      <c r="E25" s="40"/>
      <c r="F25" s="40"/>
      <c r="G25" s="91"/>
      <c r="H25" s="40"/>
      <c r="I25" s="40"/>
      <c r="J25" s="40"/>
      <c r="K25" s="91"/>
      <c r="L25" s="40"/>
      <c r="M25" s="40"/>
      <c r="N25" s="40"/>
      <c r="O25" s="91"/>
      <c r="P25" s="40"/>
      <c r="Q25" s="40"/>
      <c r="R25" s="40"/>
      <c r="S25" s="91"/>
      <c r="T25" s="40"/>
      <c r="U25" s="40"/>
      <c r="V25" s="40"/>
      <c r="W25" s="91"/>
      <c r="X25" s="40"/>
      <c r="Y25" s="40"/>
      <c r="Z25" s="40"/>
      <c r="AA25" s="91"/>
      <c r="AB25" s="40"/>
      <c r="AC25" s="40"/>
      <c r="AD25" s="40"/>
      <c r="AE25" s="91"/>
      <c r="AF25" s="40"/>
      <c r="AG25" s="40"/>
      <c r="AH25" s="40"/>
      <c r="AI25" s="91">
        <f>'by country'!AP25-'by country'!AA25</f>
        <v>0.16999999999999993</v>
      </c>
      <c r="AJ25" s="40">
        <f>'by country'!AQ25-'by country'!AB25</f>
        <v>-0.16000000000000014</v>
      </c>
      <c r="AK25" s="40">
        <f>'by country'!AR25-'by country'!AC25</f>
        <v>0.29999999999999982</v>
      </c>
      <c r="AL25" s="40">
        <f>'by country'!AS25-'by country'!AD25</f>
        <v>0.32000000000000028</v>
      </c>
      <c r="AM25" s="91"/>
      <c r="AN25" s="40"/>
      <c r="AO25" s="40"/>
      <c r="AP25" s="40"/>
      <c r="AQ25" s="91"/>
      <c r="AR25" s="40"/>
      <c r="AS25" s="40"/>
      <c r="AT25" s="40"/>
      <c r="AU25" s="91"/>
      <c r="AV25" s="40"/>
      <c r="AW25" s="40"/>
      <c r="AX25" s="40"/>
      <c r="AY25" s="93"/>
      <c r="AZ25" s="49"/>
      <c r="BA25" s="49"/>
      <c r="BB25" s="49"/>
      <c r="BC25" s="91"/>
      <c r="BD25" s="40"/>
      <c r="BE25" s="40"/>
      <c r="BF25" s="40"/>
      <c r="BG25" s="91"/>
      <c r="BH25" s="40"/>
      <c r="BI25" s="40"/>
      <c r="BJ25" s="40"/>
      <c r="BK25" s="91"/>
      <c r="BL25" s="40"/>
      <c r="BM25" s="40"/>
      <c r="BN25" s="40"/>
      <c r="BO25" s="148">
        <f t="shared" si="9"/>
        <v>0</v>
      </c>
      <c r="BP25" s="116">
        <f t="shared" si="10"/>
        <v>0</v>
      </c>
      <c r="BQ25" s="115">
        <f t="shared" si="11"/>
        <v>1</v>
      </c>
      <c r="BR25" s="114">
        <f t="shared" si="12"/>
        <v>0</v>
      </c>
      <c r="BS25" s="22">
        <f t="shared" si="13"/>
        <v>0</v>
      </c>
      <c r="BT25" s="117">
        <f t="shared" si="14"/>
        <v>0</v>
      </c>
      <c r="BU25" s="118">
        <f t="shared" si="15"/>
        <v>1</v>
      </c>
      <c r="BV25" s="119">
        <f t="shared" si="16"/>
        <v>2</v>
      </c>
      <c r="BW25" s="120">
        <f t="shared" si="17"/>
        <v>0</v>
      </c>
    </row>
    <row r="26" spans="1:75" s="37" customFormat="1" x14ac:dyDescent="0.25">
      <c r="A26" s="22" t="s">
        <v>24</v>
      </c>
      <c r="B26" s="40"/>
      <c r="C26" s="40"/>
      <c r="D26" s="40"/>
      <c r="E26" s="40"/>
      <c r="F26" s="40"/>
      <c r="G26" s="91">
        <f>'by country'!G26-'by country'!B26</f>
        <v>0.16999999999999993</v>
      </c>
      <c r="H26" s="40">
        <f>'by country'!H26-'by country'!C26</f>
        <v>0.13000000000000078</v>
      </c>
      <c r="I26" s="40">
        <f>'by country'!I26-'by country'!D26</f>
        <v>0.12999999999999989</v>
      </c>
      <c r="J26" s="40">
        <f>'by country'!J26-'by country'!E26</f>
        <v>4.9999999999999822E-2</v>
      </c>
      <c r="K26" s="91">
        <f>'by country'!L26-'by country'!G26</f>
        <v>5.9999999999999609E-2</v>
      </c>
      <c r="L26" s="40">
        <f>'by country'!M26-'by country'!H26</f>
        <v>0.15999999999999925</v>
      </c>
      <c r="M26" s="40">
        <f>'by country'!N26-'by country'!I26</f>
        <v>-4.0000000000000036E-2</v>
      </c>
      <c r="N26" s="40">
        <f>'by country'!O26-'by country'!J26</f>
        <v>7.0000000000000284E-2</v>
      </c>
      <c r="O26" s="91">
        <f>'by country'!Q26-'by country'!L26</f>
        <v>-5.9999999999999609E-2</v>
      </c>
      <c r="P26" s="40">
        <f>'by country'!R26-'by country'!M26</f>
        <v>-1.9999999999999574E-2</v>
      </c>
      <c r="Q26" s="40">
        <f>'by country'!S26-'by country'!N26</f>
        <v>2.0000000000000462E-2</v>
      </c>
      <c r="R26" s="40">
        <f>'by country'!T26-'by country'!O26</f>
        <v>-3.0000000000000249E-2</v>
      </c>
      <c r="S26" s="91">
        <f>'by country'!V26-'by country'!Q26</f>
        <v>-9.9999999999997868E-3</v>
      </c>
      <c r="T26" s="40">
        <f>'by country'!W26-'by country'!R26</f>
        <v>9.9999999999997868E-3</v>
      </c>
      <c r="U26" s="40">
        <f>'by country'!X26-'by country'!S26</f>
        <v>-0.12000000000000011</v>
      </c>
      <c r="V26" s="40">
        <f>'by country'!Y26-'by country'!T26</f>
        <v>-0.10999999999999943</v>
      </c>
      <c r="W26" s="91">
        <f>'by country'!AA26-'by country'!V26</f>
        <v>5.9999999999999609E-2</v>
      </c>
      <c r="X26" s="40">
        <f>'by country'!AB26-'by country'!W26</f>
        <v>9.9999999999997868E-3</v>
      </c>
      <c r="Y26" s="40">
        <f>'by country'!AC26-'by country'!X26</f>
        <v>4.9999999999999822E-2</v>
      </c>
      <c r="Z26" s="40">
        <f>'by country'!AD26-'by country'!Y26</f>
        <v>-1.0000000000000675E-2</v>
      </c>
      <c r="AA26" s="91">
        <f>'by country'!AF26-'by country'!AA26</f>
        <v>8.0000000000000071E-2</v>
      </c>
      <c r="AB26" s="40">
        <f>'by country'!AG26-'by country'!AB26</f>
        <v>9.0000000000000746E-2</v>
      </c>
      <c r="AC26" s="40">
        <f>'by country'!AH26-'by country'!AC26</f>
        <v>-2.0000000000000462E-2</v>
      </c>
      <c r="AD26" s="40">
        <f>'by country'!AI26-'by country'!AD26</f>
        <v>-0.13999999999999968</v>
      </c>
      <c r="AE26" s="91">
        <f>'by country'!AK26-'by country'!AF26</f>
        <v>9.9999999999999645E-2</v>
      </c>
      <c r="AF26" s="40">
        <f>'by country'!AL26-'by country'!AG26</f>
        <v>0.11999999999999922</v>
      </c>
      <c r="AG26" s="40">
        <f>'by country'!AM26-'by country'!AH26</f>
        <v>3.0000000000000249E-2</v>
      </c>
      <c r="AH26" s="40">
        <f>'by country'!AN26-'by country'!AI26</f>
        <v>0.24000000000000021</v>
      </c>
      <c r="AI26" s="91">
        <f>'by country'!AP26-'by country'!AK26</f>
        <v>0.10000000000000053</v>
      </c>
      <c r="AJ26" s="40">
        <f>'by country'!AQ26-'by country'!AL26</f>
        <v>0</v>
      </c>
      <c r="AK26" s="40">
        <f>'by country'!AR26-'by country'!AM26</f>
        <v>0.10000000000000053</v>
      </c>
      <c r="AL26" s="40">
        <f>'by country'!AS26-'by country'!AN26</f>
        <v>0</v>
      </c>
      <c r="AM26" s="91">
        <f>'by country'!AU26-'by country'!AP26</f>
        <v>-0.10000000000000053</v>
      </c>
      <c r="AN26" s="40">
        <f>'by country'!AV26-'by country'!AQ26</f>
        <v>0</v>
      </c>
      <c r="AO26" s="40">
        <f>'by country'!AW26-'by country'!AR26</f>
        <v>0</v>
      </c>
      <c r="AP26" s="40">
        <f>'by country'!AX26-'by country'!AS26</f>
        <v>0</v>
      </c>
      <c r="AQ26" s="91">
        <f>'by country'!AZ26-'by country'!AU26</f>
        <v>0</v>
      </c>
      <c r="AR26" s="40">
        <f>'by country'!BA26-'by country'!AV26</f>
        <v>0</v>
      </c>
      <c r="AS26" s="40">
        <f>'by country'!BB26-'by country'!AW26</f>
        <v>9.9999999999999645E-2</v>
      </c>
      <c r="AT26" s="40">
        <f>'by country'!BC26-'by country'!AX26</f>
        <v>0</v>
      </c>
      <c r="AU26" s="91">
        <f>'by country'!BE26-'by country'!AZ26</f>
        <v>0.10000000000000053</v>
      </c>
      <c r="AV26" s="40">
        <f>'by country'!BF26-'by country'!BA26</f>
        <v>0.20000000000000018</v>
      </c>
      <c r="AW26" s="40">
        <f>'by country'!BG26-'by country'!BB26</f>
        <v>0</v>
      </c>
      <c r="AX26" s="40">
        <f>'by country'!BH26-'by country'!BC26</f>
        <v>9.9999999999999645E-2</v>
      </c>
      <c r="AY26" s="91">
        <f>'by country'!BJ26-'by country'!BE26</f>
        <v>0</v>
      </c>
      <c r="AZ26" s="40">
        <f>'by country'!BK26-'by country'!BF26</f>
        <v>-9.9999999999999645E-2</v>
      </c>
      <c r="BA26" s="40">
        <f>'by country'!BL26-'by country'!BG26</f>
        <v>-9.9999999999999645E-2</v>
      </c>
      <c r="BB26" s="40">
        <f>'by country'!BM26-'by country'!BH26</f>
        <v>-9.9999999999999645E-2</v>
      </c>
      <c r="BC26" s="91">
        <f>'by country'!BO26-'by country'!BJ26</f>
        <v>0</v>
      </c>
      <c r="BD26" s="40">
        <f>'by country'!BP26-'by country'!BK26</f>
        <v>0</v>
      </c>
      <c r="BE26" s="40">
        <f>'by country'!BQ26-'by country'!BL26</f>
        <v>5.9999999999999609E-2</v>
      </c>
      <c r="BF26" s="40">
        <f>'by country'!BR26-'by country'!BM26</f>
        <v>8.9999999999999858E-2</v>
      </c>
      <c r="BG26" s="91">
        <f>'by country'!BT26-'by country'!BO26</f>
        <v>3.0000000000000249E-2</v>
      </c>
      <c r="BH26" s="40">
        <f>'by country'!BU26-'by country'!BP26</f>
        <v>1.9999999999999574E-2</v>
      </c>
      <c r="BI26" s="40">
        <f>'by country'!BV26-'by country'!BQ26</f>
        <v>2.0000000000000462E-2</v>
      </c>
      <c r="BJ26" s="40">
        <f>'by country'!BW26-'by country'!BR26</f>
        <v>0</v>
      </c>
      <c r="BK26" s="91">
        <f>'by country'!BT26-'by country'!B26</f>
        <v>0.53000000000000025</v>
      </c>
      <c r="BL26" s="40">
        <f>'by country'!BU26-'by country'!C26</f>
        <v>0.62000000000000011</v>
      </c>
      <c r="BM26" s="40">
        <f>'by country'!BV26-'by country'!D26</f>
        <v>0.23000000000000043</v>
      </c>
      <c r="BN26" s="40">
        <f>'by country'!BW26-'by country'!E26</f>
        <v>0.16000000000000014</v>
      </c>
      <c r="BO26" s="148">
        <f t="shared" si="9"/>
        <v>0</v>
      </c>
      <c r="BP26" s="116">
        <f t="shared" si="10"/>
        <v>0</v>
      </c>
      <c r="BQ26" s="115">
        <f t="shared" si="11"/>
        <v>2</v>
      </c>
      <c r="BR26" s="114">
        <f t="shared" si="12"/>
        <v>12</v>
      </c>
      <c r="BS26" s="22">
        <f t="shared" si="13"/>
        <v>13</v>
      </c>
      <c r="BT26" s="117">
        <f t="shared" si="14"/>
        <v>23</v>
      </c>
      <c r="BU26" s="118">
        <f t="shared" si="15"/>
        <v>7</v>
      </c>
      <c r="BV26" s="119">
        <f t="shared" si="16"/>
        <v>0</v>
      </c>
      <c r="BW26" s="120">
        <f t="shared" si="17"/>
        <v>0</v>
      </c>
    </row>
    <row r="27" spans="1:75" s="37" customFormat="1" x14ac:dyDescent="0.25">
      <c r="A27" s="22" t="s">
        <v>25</v>
      </c>
      <c r="B27" s="40"/>
      <c r="C27" s="40"/>
      <c r="D27" s="40"/>
      <c r="E27" s="40"/>
      <c r="F27" s="40"/>
      <c r="G27" s="91"/>
      <c r="H27" s="40"/>
      <c r="I27" s="40"/>
      <c r="J27" s="40"/>
      <c r="K27" s="91"/>
      <c r="L27" s="40"/>
      <c r="M27" s="40"/>
      <c r="N27" s="40"/>
      <c r="O27" s="91"/>
      <c r="P27" s="40"/>
      <c r="Q27" s="40"/>
      <c r="R27" s="40"/>
      <c r="S27" s="91"/>
      <c r="T27" s="40"/>
      <c r="U27" s="40"/>
      <c r="V27" s="40"/>
      <c r="W27" s="91"/>
      <c r="X27" s="40"/>
      <c r="Y27" s="40"/>
      <c r="Z27" s="40"/>
      <c r="AA27" s="91">
        <f>'by country'!AF27-'by country'!AA27</f>
        <v>-6.9999999999999396E-2</v>
      </c>
      <c r="AB27" s="40">
        <f>'by country'!AG27-'by country'!AB27</f>
        <v>-0.16000000000000014</v>
      </c>
      <c r="AC27" s="40">
        <f>'by country'!AH27-'by country'!AC27</f>
        <v>-7.0000000000000284E-2</v>
      </c>
      <c r="AD27" s="40">
        <f>'by country'!AI27-'by country'!AD27</f>
        <v>-8.0000000000000071E-2</v>
      </c>
      <c r="AE27" s="91">
        <f>'by country'!AK27-'by country'!AF27</f>
        <v>-6.0000000000000497E-2</v>
      </c>
      <c r="AF27" s="40">
        <f>'by country'!AL27-'by country'!AG27</f>
        <v>4.9999999999999822E-2</v>
      </c>
      <c r="AG27" s="40">
        <f>'by country'!AM27-'by country'!AH27</f>
        <v>6.0000000000000497E-2</v>
      </c>
      <c r="AH27" s="40">
        <f>'by country'!AN27-'by country'!AI27</f>
        <v>0.15000000000000036</v>
      </c>
      <c r="AI27" s="91">
        <f>'by country'!AP27-'by country'!AK27</f>
        <v>0</v>
      </c>
      <c r="AJ27" s="40">
        <f>'by country'!AQ27-'by country'!AL27</f>
        <v>-9.9999999999999645E-2</v>
      </c>
      <c r="AK27" s="40">
        <f>'by country'!AR27-'by country'!AM27</f>
        <v>-0.10000000000000053</v>
      </c>
      <c r="AL27" s="40">
        <f>'by country'!AS27-'by country'!AN27</f>
        <v>-0.10000000000000053</v>
      </c>
      <c r="AM27" s="91">
        <f>'by country'!AU27-'by country'!AP27</f>
        <v>0</v>
      </c>
      <c r="AN27" s="40">
        <f>'by country'!AV27-'by country'!AQ27</f>
        <v>0</v>
      </c>
      <c r="AO27" s="40">
        <f>'by country'!AW27-'by country'!AR27</f>
        <v>0</v>
      </c>
      <c r="AP27" s="40">
        <f>'by country'!AX27-'by country'!AS27</f>
        <v>0.10000000000000053</v>
      </c>
      <c r="AQ27" s="91">
        <f>'by country'!AZ27-'by country'!AU27</f>
        <v>0</v>
      </c>
      <c r="AR27" s="40">
        <f>'by country'!BA27-'by country'!AV27</f>
        <v>0</v>
      </c>
      <c r="AS27" s="40">
        <f>'by country'!BB27-'by country'!AW27</f>
        <v>0</v>
      </c>
      <c r="AT27" s="40">
        <f>'by country'!BC27-'by country'!AX27</f>
        <v>-0.10000000000000053</v>
      </c>
      <c r="AU27" s="91">
        <f>'by country'!BE27-'by country'!AZ27</f>
        <v>-9.9999999999999645E-2</v>
      </c>
      <c r="AV27" s="40">
        <f>'by country'!BF27-'by country'!BA27</f>
        <v>0</v>
      </c>
      <c r="AW27" s="40">
        <f>'by country'!BG27-'by country'!BB27</f>
        <v>-9.9999999999999645E-2</v>
      </c>
      <c r="AX27" s="40">
        <f>'by country'!BH27-'by country'!BC27</f>
        <v>-9.9999999999999645E-2</v>
      </c>
      <c r="AY27" s="91">
        <f>'by country'!BJ27-'by country'!BE27</f>
        <v>0.20000000000000018</v>
      </c>
      <c r="AZ27" s="40">
        <f>'by country'!BK27-'by country'!BF27</f>
        <v>9.9999999999999645E-2</v>
      </c>
      <c r="BA27" s="40">
        <f>'by country'!BL27-'by country'!BG27</f>
        <v>9.9999999999999645E-2</v>
      </c>
      <c r="BB27" s="40">
        <f>'by country'!BM27-'by country'!BH27</f>
        <v>9.9999999999999645E-2</v>
      </c>
      <c r="BC27" s="91">
        <f>'by country'!BO27-'by country'!BJ27</f>
        <v>6.9999999999999396E-2</v>
      </c>
      <c r="BD27" s="40">
        <f>'by country'!BP27-'by country'!BK27</f>
        <v>8.0000000000000071E-2</v>
      </c>
      <c r="BE27" s="40">
        <f>'by country'!BQ27-'by country'!BL27</f>
        <v>4.0000000000000036E-2</v>
      </c>
      <c r="BF27" s="40">
        <f>'by country'!BR27-'by country'!BM27</f>
        <v>0.19000000000000039</v>
      </c>
      <c r="BG27" s="91">
        <f>'by country'!BT27-'by country'!BO27</f>
        <v>-9.9999999999997868E-3</v>
      </c>
      <c r="BH27" s="40">
        <f>'by country'!BU27-'by country'!BP27</f>
        <v>-2.0000000000000462E-2</v>
      </c>
      <c r="BI27" s="40">
        <f>'by country'!BV27-'by country'!BQ27</f>
        <v>8.0000000000000071E-2</v>
      </c>
      <c r="BJ27" s="40">
        <f>'by country'!BW27-'by country'!BR27</f>
        <v>4.9999999999999822E-2</v>
      </c>
      <c r="BK27" s="91">
        <f>'by country'!BT27-'by country'!AA27</f>
        <v>3.0000000000000249E-2</v>
      </c>
      <c r="BL27" s="40">
        <f>'by country'!BU27-'by country'!AB27</f>
        <v>-5.0000000000000711E-2</v>
      </c>
      <c r="BM27" s="40">
        <f>'by country'!BV27-'by country'!AC27</f>
        <v>9.9999999999997868E-3</v>
      </c>
      <c r="BN27" s="40">
        <f>'by country'!BW27-'by country'!AD27</f>
        <v>0.20999999999999996</v>
      </c>
      <c r="BO27" s="148">
        <f t="shared" si="9"/>
        <v>0</v>
      </c>
      <c r="BP27" s="116">
        <f t="shared" si="10"/>
        <v>0</v>
      </c>
      <c r="BQ27" s="115">
        <f t="shared" si="11"/>
        <v>1</v>
      </c>
      <c r="BR27" s="114">
        <f t="shared" si="12"/>
        <v>13</v>
      </c>
      <c r="BS27" s="22">
        <f t="shared" si="13"/>
        <v>8</v>
      </c>
      <c r="BT27" s="117">
        <f t="shared" si="14"/>
        <v>11</v>
      </c>
      <c r="BU27" s="118">
        <f t="shared" si="15"/>
        <v>3</v>
      </c>
      <c r="BV27" s="119">
        <f t="shared" si="16"/>
        <v>0</v>
      </c>
      <c r="BW27" s="120">
        <f t="shared" si="17"/>
        <v>0</v>
      </c>
    </row>
    <row r="28" spans="1:75" s="37" customFormat="1" hidden="1" x14ac:dyDescent="0.25">
      <c r="A28" s="22" t="s">
        <v>58</v>
      </c>
      <c r="B28" s="40"/>
      <c r="C28" s="40"/>
      <c r="D28" s="40"/>
      <c r="E28" s="40"/>
      <c r="F28" s="40"/>
      <c r="G28" s="91"/>
      <c r="H28" s="40"/>
      <c r="I28" s="40"/>
      <c r="J28" s="40"/>
      <c r="K28" s="91"/>
      <c r="L28" s="40"/>
      <c r="M28" s="40"/>
      <c r="N28" s="40"/>
      <c r="O28" s="91"/>
      <c r="P28" s="40"/>
      <c r="Q28" s="40"/>
      <c r="R28" s="40"/>
      <c r="S28" s="91"/>
      <c r="T28" s="40"/>
      <c r="U28" s="40"/>
      <c r="V28" s="40"/>
      <c r="W28" s="91"/>
      <c r="X28" s="40"/>
      <c r="Y28" s="40"/>
      <c r="Z28" s="40"/>
      <c r="AA28" s="91"/>
      <c r="AB28" s="40"/>
      <c r="AC28" s="40"/>
      <c r="AD28" s="40"/>
      <c r="AE28" s="91">
        <f>'by country'!AK28-'by country'!AF28</f>
        <v>0.12000000000000011</v>
      </c>
      <c r="AF28" s="40">
        <f>'by country'!AL28-'by country'!AG28</f>
        <v>0.12999999999999989</v>
      </c>
      <c r="AG28" s="40">
        <f>'by country'!AM28-'by country'!AH28</f>
        <v>1.9999999999999574E-2</v>
      </c>
      <c r="AH28" s="40">
        <f>'by country'!AN28-'by country'!AI28</f>
        <v>0.12999999999999989</v>
      </c>
      <c r="AI28" s="91">
        <f>'by country'!AP28-'by country'!AK28</f>
        <v>0</v>
      </c>
      <c r="AJ28" s="40">
        <f>'by country'!AQ28-'by country'!AL28</f>
        <v>0</v>
      </c>
      <c r="AK28" s="40">
        <f>'by country'!AR28-'by country'!AM28</f>
        <v>0</v>
      </c>
      <c r="AL28" s="40">
        <f>'by country'!AS28-'by country'!AN28</f>
        <v>0</v>
      </c>
      <c r="AM28" s="91"/>
      <c r="AN28" s="40"/>
      <c r="AO28" s="40"/>
      <c r="AP28" s="40"/>
      <c r="AQ28" s="91">
        <f>'by country'!AZ28-'by country'!AP28</f>
        <v>-0.10000000000000053</v>
      </c>
      <c r="AR28" s="40">
        <f>'by country'!BA28-'by country'!AQ28</f>
        <v>-9.9999999999999645E-2</v>
      </c>
      <c r="AS28" s="40">
        <f>'by country'!BB28-'by country'!AR28</f>
        <v>-0.19999999999999929</v>
      </c>
      <c r="AT28" s="40">
        <f>'by country'!BC28-'by country'!AS28</f>
        <v>-0.20000000000000018</v>
      </c>
      <c r="AU28" s="91">
        <f>'by country'!BE28-'by country'!AZ28</f>
        <v>-9.9999999999999645E-2</v>
      </c>
      <c r="AV28" s="40">
        <f>'by country'!BF28-'by country'!BA28</f>
        <v>0</v>
      </c>
      <c r="AW28" s="40">
        <f>'by country'!BG28-'by country'!BB28</f>
        <v>-0.10000000000000053</v>
      </c>
      <c r="AX28" s="40">
        <f>'by country'!BH28-'by country'!BC28</f>
        <v>0</v>
      </c>
      <c r="AY28" s="93"/>
      <c r="AZ28" s="49"/>
      <c r="BA28" s="49"/>
      <c r="BB28" s="49"/>
      <c r="BC28" s="91"/>
      <c r="BD28" s="40"/>
      <c r="BE28" s="40"/>
      <c r="BF28" s="40"/>
      <c r="BG28" s="91"/>
      <c r="BH28" s="40"/>
      <c r="BI28" s="40"/>
      <c r="BJ28" s="40"/>
      <c r="BK28" s="91">
        <f>'by country'!BE28-'by country'!AF28</f>
        <v>-8.0000000000000071E-2</v>
      </c>
      <c r="BL28" s="40">
        <f>'by country'!BF28-'by country'!AG28</f>
        <v>3.0000000000000249E-2</v>
      </c>
      <c r="BM28" s="40">
        <f>'by country'!BG28-'by country'!AH28</f>
        <v>-0.28000000000000025</v>
      </c>
      <c r="BN28" s="40">
        <f>'by country'!BH28-'by country'!AI28</f>
        <v>-7.0000000000000284E-2</v>
      </c>
      <c r="BO28" s="148">
        <f t="shared" si="9"/>
        <v>0</v>
      </c>
      <c r="BP28" s="116">
        <f t="shared" si="10"/>
        <v>0</v>
      </c>
      <c r="BQ28" s="115">
        <f t="shared" si="11"/>
        <v>2</v>
      </c>
      <c r="BR28" s="114">
        <f t="shared" si="12"/>
        <v>4</v>
      </c>
      <c r="BS28" s="22">
        <f t="shared" si="13"/>
        <v>6</v>
      </c>
      <c r="BT28" s="117">
        <f t="shared" si="14"/>
        <v>1</v>
      </c>
      <c r="BU28" s="118">
        <f t="shared" si="15"/>
        <v>3</v>
      </c>
      <c r="BV28" s="119">
        <f t="shared" si="16"/>
        <v>0</v>
      </c>
      <c r="BW28" s="120">
        <f t="shared" si="17"/>
        <v>0</v>
      </c>
    </row>
    <row r="29" spans="1:75" s="37" customFormat="1" x14ac:dyDescent="0.25">
      <c r="A29" s="22" t="s">
        <v>26</v>
      </c>
      <c r="B29" s="40"/>
      <c r="C29" s="40"/>
      <c r="D29" s="40"/>
      <c r="E29" s="40"/>
      <c r="F29" s="40"/>
      <c r="G29" s="91">
        <f>'by country'!G29-'by country'!B29</f>
        <v>0.20000000000000018</v>
      </c>
      <c r="H29" s="40">
        <f>'by country'!H29-'by country'!C29</f>
        <v>0.11999999999999922</v>
      </c>
      <c r="I29" s="40">
        <f>'by country'!I29-'by country'!D29</f>
        <v>-2.9999999999999361E-2</v>
      </c>
      <c r="J29" s="40">
        <f>'by country'!J29-'by country'!E29</f>
        <v>1.9999999999999574E-2</v>
      </c>
      <c r="K29" s="91">
        <f>'by country'!L29-'by country'!G29</f>
        <v>0.17999999999999972</v>
      </c>
      <c r="L29" s="40">
        <f>'by country'!M29-'by country'!H29</f>
        <v>0.20000000000000018</v>
      </c>
      <c r="M29" s="40">
        <f>'by country'!N29-'by country'!I29</f>
        <v>4.0000000000000036E-2</v>
      </c>
      <c r="N29" s="40">
        <f>'by country'!O29-'by country'!J29</f>
        <v>5.0000000000000711E-2</v>
      </c>
      <c r="O29" s="91">
        <f>'by country'!Q29-'by country'!L29</f>
        <v>-7.0000000000000284E-2</v>
      </c>
      <c r="P29" s="40">
        <f>'by country'!R29-'by country'!M29</f>
        <v>4.9999999999999822E-2</v>
      </c>
      <c r="Q29" s="40">
        <f>'by country'!S29-'by country'!N29</f>
        <v>-2.0000000000000462E-2</v>
      </c>
      <c r="R29" s="40">
        <f>'by country'!T29-'by country'!O29</f>
        <v>-3.0000000000000249E-2</v>
      </c>
      <c r="S29" s="91">
        <f>'by country'!V29-'by country'!Q29</f>
        <v>3.0000000000000249E-2</v>
      </c>
      <c r="T29" s="40">
        <f>'by country'!W29-'by country'!R29</f>
        <v>2.0000000000000462E-2</v>
      </c>
      <c r="U29" s="40">
        <f>'by country'!X29-'by country'!S29</f>
        <v>0</v>
      </c>
      <c r="V29" s="40">
        <f>'by country'!Y29-'by country'!T29</f>
        <v>1.9999999999999574E-2</v>
      </c>
      <c r="W29" s="91">
        <f>'by country'!AA29-'by country'!V29</f>
        <v>8.0000000000000071E-2</v>
      </c>
      <c r="X29" s="40">
        <f>'by country'!AB29-'by country'!W29</f>
        <v>4.9999999999999822E-2</v>
      </c>
      <c r="Y29" s="40">
        <f>'by country'!AC29-'by country'!X29</f>
        <v>4.0000000000000036E-2</v>
      </c>
      <c r="Z29" s="40">
        <f>'by country'!AD29-'by country'!Y29</f>
        <v>2.0000000000000462E-2</v>
      </c>
      <c r="AA29" s="91">
        <f>'by country'!AF29-'by country'!AA29</f>
        <v>5.9999999999999609E-2</v>
      </c>
      <c r="AB29" s="40">
        <f>'by country'!AG29-'by country'!AB29</f>
        <v>8.0000000000000071E-2</v>
      </c>
      <c r="AC29" s="40">
        <f>'by country'!AH29-'by country'!AC29</f>
        <v>0</v>
      </c>
      <c r="AD29" s="40">
        <f>'by country'!AI29-'by country'!AD29</f>
        <v>5.9999999999999609E-2</v>
      </c>
      <c r="AE29" s="91">
        <f>'by country'!AK29-'by country'!AF29</f>
        <v>0.10000000000000053</v>
      </c>
      <c r="AF29" s="40">
        <f>'by country'!AL29-'by country'!AG29</f>
        <v>0</v>
      </c>
      <c r="AG29" s="40">
        <f>'by country'!AM29-'by country'!AH29</f>
        <v>3.0000000000000249E-2</v>
      </c>
      <c r="AH29" s="40">
        <f>'by country'!AN29-'by country'!AI29</f>
        <v>8.9999999999999858E-2</v>
      </c>
      <c r="AI29" s="91">
        <f>'by country'!AP29-'by country'!AK29</f>
        <v>0</v>
      </c>
      <c r="AJ29" s="40">
        <f>'by country'!AQ29-'by country'!AL29</f>
        <v>0</v>
      </c>
      <c r="AK29" s="40">
        <f>'by country'!AR29-'by country'!AM29</f>
        <v>0</v>
      </c>
      <c r="AL29" s="40">
        <f>'by country'!AS29-'by country'!AN29</f>
        <v>0</v>
      </c>
      <c r="AM29" s="91">
        <f>'by country'!AU29-'by country'!AP29</f>
        <v>0</v>
      </c>
      <c r="AN29" s="40">
        <f>'by country'!AV29-'by country'!AQ29</f>
        <v>0</v>
      </c>
      <c r="AO29" s="40">
        <f>'by country'!AW29-'by country'!AR29</f>
        <v>0</v>
      </c>
      <c r="AP29" s="40">
        <f>'by country'!AX29-'by country'!AS29</f>
        <v>0.10000000000000053</v>
      </c>
      <c r="AQ29" s="91">
        <f>'by country'!AZ29-'by country'!AU29</f>
        <v>0</v>
      </c>
      <c r="AR29" s="40">
        <f>'by country'!BA29-'by country'!AV29</f>
        <v>0</v>
      </c>
      <c r="AS29" s="40">
        <f>'by country'!BB29-'by country'!AW29</f>
        <v>-0.10000000000000053</v>
      </c>
      <c r="AT29" s="40">
        <f>'by country'!BC29-'by country'!AX29</f>
        <v>-0.10000000000000053</v>
      </c>
      <c r="AU29" s="91">
        <f>'by country'!BE29-'by country'!AZ29</f>
        <v>0</v>
      </c>
      <c r="AV29" s="40">
        <f>'by country'!BF29-'by country'!BA29</f>
        <v>0</v>
      </c>
      <c r="AW29" s="40">
        <f>'by country'!BG29-'by country'!BB29</f>
        <v>0.10000000000000053</v>
      </c>
      <c r="AX29" s="40">
        <f>'by country'!BH29-'by country'!BC29</f>
        <v>0</v>
      </c>
      <c r="AY29" s="91">
        <f>'by country'!BJ29-'by country'!BE29</f>
        <v>-0.10000000000000053</v>
      </c>
      <c r="AZ29" s="40">
        <f>'by country'!BK29-'by country'!BF29</f>
        <v>0</v>
      </c>
      <c r="BA29" s="40">
        <f>'by country'!BL29-'by country'!BG29</f>
        <v>-0.10000000000000053</v>
      </c>
      <c r="BB29" s="40">
        <f>'by country'!BM29-'by country'!BH29</f>
        <v>0</v>
      </c>
      <c r="BC29" s="91">
        <f>'by country'!BO29-'by country'!BJ29</f>
        <v>0.16999999999999993</v>
      </c>
      <c r="BD29" s="40">
        <f>'by country'!BP29-'by country'!BK29</f>
        <v>7.0000000000000284E-2</v>
      </c>
      <c r="BE29" s="40">
        <f>'by country'!BQ29-'by country'!BL29</f>
        <v>0.15000000000000036</v>
      </c>
      <c r="BF29" s="40">
        <f>'by country'!BR29-'by country'!BM29</f>
        <v>0.11000000000000032</v>
      </c>
      <c r="BG29" s="91">
        <f>'by country'!BT29-'by country'!BO29</f>
        <v>6.0000000000000497E-2</v>
      </c>
      <c r="BH29" s="40">
        <f>'by country'!BU29-'by country'!BP29</f>
        <v>4.0000000000000036E-2</v>
      </c>
      <c r="BI29" s="40">
        <f>'by country'!BV29-'by country'!BQ29</f>
        <v>-0.19000000000000039</v>
      </c>
      <c r="BJ29" s="40">
        <f>'by country'!BW29-'by country'!BR29</f>
        <v>8.0000000000000071E-2</v>
      </c>
      <c r="BK29" s="91">
        <f>'by country'!BT29-'by country'!B29</f>
        <v>0.71</v>
      </c>
      <c r="BL29" s="40">
        <f>'by country'!BU29-'by country'!C29</f>
        <v>0.62999999999999989</v>
      </c>
      <c r="BM29" s="40">
        <f>'by country'!BV29-'by country'!D29</f>
        <v>-8.0000000000000071E-2</v>
      </c>
      <c r="BN29" s="40">
        <f>'by country'!BW29-'by country'!E29</f>
        <v>0.41999999999999993</v>
      </c>
      <c r="BO29" s="148">
        <f t="shared" si="9"/>
        <v>0</v>
      </c>
      <c r="BP29" s="116">
        <f t="shared" si="10"/>
        <v>0</v>
      </c>
      <c r="BQ29" s="115">
        <f t="shared" si="11"/>
        <v>1</v>
      </c>
      <c r="BR29" s="114">
        <f t="shared" si="12"/>
        <v>8</v>
      </c>
      <c r="BS29" s="22">
        <f t="shared" si="13"/>
        <v>17</v>
      </c>
      <c r="BT29" s="117">
        <f t="shared" si="14"/>
        <v>25</v>
      </c>
      <c r="BU29" s="118">
        <f t="shared" si="15"/>
        <v>6</v>
      </c>
      <c r="BV29" s="119">
        <f t="shared" si="16"/>
        <v>0</v>
      </c>
      <c r="BW29" s="120">
        <f t="shared" si="17"/>
        <v>0</v>
      </c>
    </row>
    <row r="30" spans="1:75" s="37" customFormat="1" hidden="1" x14ac:dyDescent="0.25">
      <c r="A30" s="22" t="s">
        <v>27</v>
      </c>
      <c r="B30" s="40"/>
      <c r="C30" s="40"/>
      <c r="D30" s="40"/>
      <c r="E30" s="40"/>
      <c r="F30" s="40"/>
      <c r="G30" s="91"/>
      <c r="H30" s="40"/>
      <c r="I30" s="40"/>
      <c r="J30" s="40"/>
      <c r="K30" s="91"/>
      <c r="L30" s="40"/>
      <c r="M30" s="40"/>
      <c r="N30" s="40"/>
      <c r="O30" s="91"/>
      <c r="P30" s="40"/>
      <c r="Q30" s="40"/>
      <c r="R30" s="40"/>
      <c r="S30" s="91"/>
      <c r="T30" s="40"/>
      <c r="U30" s="40"/>
      <c r="V30" s="40"/>
      <c r="W30" s="91"/>
      <c r="X30" s="40"/>
      <c r="Y30" s="40"/>
      <c r="Z30" s="40"/>
      <c r="AA30" s="91">
        <f>'by country'!AF30-'by country'!AA30</f>
        <v>-4.0000000000000036E-2</v>
      </c>
      <c r="AB30" s="40">
        <f>'by country'!AG30-'by country'!AB30</f>
        <v>-3.0000000000000249E-2</v>
      </c>
      <c r="AC30" s="40">
        <f>'by country'!AH30-'by country'!AC30</f>
        <v>-0.11000000000000032</v>
      </c>
      <c r="AD30" s="40">
        <f>'by country'!AI30-'by country'!AD30</f>
        <v>-0.16000000000000014</v>
      </c>
      <c r="AE30" s="91">
        <f>'by country'!AK30-'by country'!AF30</f>
        <v>-0.12999999999999989</v>
      </c>
      <c r="AF30" s="40">
        <f>'by country'!AL30-'by country'!AG30</f>
        <v>-0.17999999999999972</v>
      </c>
      <c r="AG30" s="40">
        <f>'by country'!AM30-'by country'!AH30</f>
        <v>-1.9999999999999574E-2</v>
      </c>
      <c r="AH30" s="40">
        <f>'by country'!AN30-'by country'!AI30</f>
        <v>-0.12999999999999989</v>
      </c>
      <c r="AI30" s="91">
        <f>'by country'!AP30-'by country'!AK30</f>
        <v>0.20000000000000018</v>
      </c>
      <c r="AJ30" s="40">
        <f>'by country'!AQ30-'by country'!AL30</f>
        <v>9.9999999999999645E-2</v>
      </c>
      <c r="AK30" s="40">
        <f>'by country'!AR30-'by country'!AM30</f>
        <v>0</v>
      </c>
      <c r="AL30" s="40">
        <f>'by country'!AS30-'by country'!AN30</f>
        <v>9.9999999999999645E-2</v>
      </c>
      <c r="AM30" s="91">
        <f>'by country'!AU30-'by country'!AP30</f>
        <v>-0.10000000000000053</v>
      </c>
      <c r="AN30" s="40">
        <f>'by country'!AV30-'by country'!AQ30</f>
        <v>0</v>
      </c>
      <c r="AO30" s="40">
        <f>'by country'!AW30-'by country'!AR30</f>
        <v>9.9999999999999645E-2</v>
      </c>
      <c r="AP30" s="40">
        <f>'by country'!AX30-'by country'!AS30</f>
        <v>0</v>
      </c>
      <c r="AQ30" s="91">
        <f>'by country'!AZ30-'by country'!AU30</f>
        <v>-9.9999999999999645E-2</v>
      </c>
      <c r="AR30" s="40">
        <f>'by country'!BA30-'by country'!AV30</f>
        <v>-9.9999999999999645E-2</v>
      </c>
      <c r="AS30" s="40">
        <f>'by country'!BB30-'by country'!AW30</f>
        <v>-0.20000000000000018</v>
      </c>
      <c r="AT30" s="40">
        <f>'by country'!BC30-'by country'!AX30</f>
        <v>-9.9999999999999645E-2</v>
      </c>
      <c r="AU30" s="91">
        <f>'by country'!BE30-'by country'!AZ30</f>
        <v>9.9999999999999645E-2</v>
      </c>
      <c r="AV30" s="40">
        <f>'by country'!BF30-'by country'!BA30</f>
        <v>9.9999999999999645E-2</v>
      </c>
      <c r="AW30" s="40">
        <f>'by country'!BG30-'by country'!BB30</f>
        <v>0.10000000000000053</v>
      </c>
      <c r="AX30" s="40">
        <f>'by country'!BH30-'by country'!BC30</f>
        <v>9.9999999999999645E-2</v>
      </c>
      <c r="AY30" s="91">
        <f>'by country'!BJ30-'by country'!BE30</f>
        <v>0.10000000000000053</v>
      </c>
      <c r="AZ30" s="40">
        <f>'by country'!BK30-'by country'!BF30</f>
        <v>0</v>
      </c>
      <c r="BA30" s="40">
        <f>'by country'!BL30-'by country'!BG30</f>
        <v>-0.10000000000000053</v>
      </c>
      <c r="BB30" s="40">
        <f>'by country'!BM30-'by country'!BH30</f>
        <v>0</v>
      </c>
      <c r="BC30" s="91">
        <f>'by country'!BO30-'by country'!BJ30</f>
        <v>-0.16000000000000014</v>
      </c>
      <c r="BD30" s="40">
        <f>'by country'!BP30-'by country'!BK30</f>
        <v>-1.9999999999999574E-2</v>
      </c>
      <c r="BE30" s="40">
        <f>'by country'!BQ30-'by country'!BL30</f>
        <v>9.9999999999997868E-3</v>
      </c>
      <c r="BF30" s="40">
        <f>'by country'!BR30-'by country'!BM30</f>
        <v>4.0000000000000036E-2</v>
      </c>
      <c r="BG30" s="91">
        <f>'by country'!BT30-'by country'!BO30</f>
        <v>0.12999999999999989</v>
      </c>
      <c r="BH30" s="40">
        <f>'by country'!BU30-'by country'!BP30</f>
        <v>4.0000000000000036E-2</v>
      </c>
      <c r="BI30" s="40">
        <f>'by country'!BV30-'by country'!BQ30</f>
        <v>-1.9999999999999574E-2</v>
      </c>
      <c r="BJ30" s="40">
        <f>'by country'!BW30-'by country'!BR30</f>
        <v>7.0000000000000284E-2</v>
      </c>
      <c r="BK30" s="91">
        <f>'by country'!BT30-'by country'!AA30</f>
        <v>0</v>
      </c>
      <c r="BL30" s="40">
        <f>'by country'!BU30-'by country'!AB30</f>
        <v>-8.9999999999999858E-2</v>
      </c>
      <c r="BM30" s="40">
        <f>'by country'!BV30-'by country'!AC30</f>
        <v>-0.24000000000000021</v>
      </c>
      <c r="BN30" s="40">
        <f>'by country'!BW30-'by country'!AD30</f>
        <v>-8.0000000000000071E-2</v>
      </c>
      <c r="BO30" s="148">
        <f t="shared" si="9"/>
        <v>0</v>
      </c>
      <c r="BP30" s="116">
        <f t="shared" si="10"/>
        <v>0</v>
      </c>
      <c r="BQ30" s="115">
        <f t="shared" si="11"/>
        <v>6</v>
      </c>
      <c r="BR30" s="114">
        <f t="shared" si="12"/>
        <v>10</v>
      </c>
      <c r="BS30" s="22">
        <f t="shared" si="13"/>
        <v>5</v>
      </c>
      <c r="BT30" s="117">
        <f t="shared" si="14"/>
        <v>12</v>
      </c>
      <c r="BU30" s="118">
        <f t="shared" si="15"/>
        <v>2</v>
      </c>
      <c r="BV30" s="119">
        <f t="shared" si="16"/>
        <v>0</v>
      </c>
      <c r="BW30" s="120">
        <f t="shared" si="17"/>
        <v>0</v>
      </c>
    </row>
    <row r="31" spans="1:75" s="37" customFormat="1" x14ac:dyDescent="0.25">
      <c r="A31" s="22" t="s">
        <v>62</v>
      </c>
      <c r="B31" s="40"/>
      <c r="C31" s="40"/>
      <c r="D31" s="40"/>
      <c r="E31" s="40"/>
      <c r="F31" s="40"/>
      <c r="G31" s="91"/>
      <c r="H31" s="40"/>
      <c r="I31" s="40"/>
      <c r="J31" s="40"/>
      <c r="K31" s="91"/>
      <c r="L31" s="40"/>
      <c r="M31" s="40"/>
      <c r="N31" s="40"/>
      <c r="O31" s="91"/>
      <c r="P31" s="40"/>
      <c r="Q31" s="40"/>
      <c r="R31" s="40"/>
      <c r="S31" s="91"/>
      <c r="T31" s="40"/>
      <c r="U31" s="40"/>
      <c r="V31" s="40"/>
      <c r="W31" s="91"/>
      <c r="X31" s="40"/>
      <c r="Y31" s="40"/>
      <c r="Z31" s="40"/>
      <c r="AA31" s="91">
        <f>'by country'!AF31-'by country'!AA31</f>
        <v>4.9999999999999822E-2</v>
      </c>
      <c r="AB31" s="40">
        <f>'by country'!AG31-'by country'!AB31</f>
        <v>9.9999999999999645E-2</v>
      </c>
      <c r="AC31" s="40">
        <f>'by country'!AH31-'by country'!AC31</f>
        <v>2.9999999999999361E-2</v>
      </c>
      <c r="AD31" s="40">
        <f>'by country'!AI31-'by country'!AD31</f>
        <v>2.9999999999999361E-2</v>
      </c>
      <c r="AE31" s="91">
        <f>'by country'!AK31-'by country'!AF31</f>
        <v>6.0000000000000497E-2</v>
      </c>
      <c r="AF31" s="40">
        <f>'by country'!AL31-'by country'!AG31</f>
        <v>6.0000000000000497E-2</v>
      </c>
      <c r="AG31" s="40">
        <f>'by country'!AM31-'by country'!AH31</f>
        <v>6.0000000000000497E-2</v>
      </c>
      <c r="AH31" s="40">
        <f>'by country'!AN31-'by country'!AI31</f>
        <v>0.15000000000000036</v>
      </c>
      <c r="AI31" s="91"/>
      <c r="AJ31" s="40"/>
      <c r="AK31" s="40"/>
      <c r="AL31" s="40"/>
      <c r="AM31" s="91"/>
      <c r="AN31" s="40"/>
      <c r="AO31" s="40"/>
      <c r="AP31" s="40"/>
      <c r="AQ31" s="91"/>
      <c r="AR31" s="40"/>
      <c r="AS31" s="40"/>
      <c r="AT31" s="40"/>
      <c r="AU31" s="91"/>
      <c r="AV31" s="40"/>
      <c r="AW31" s="40"/>
      <c r="AX31" s="40"/>
      <c r="AY31" s="93"/>
      <c r="AZ31" s="49"/>
      <c r="BA31" s="49"/>
      <c r="BB31" s="49"/>
      <c r="BC31" s="91"/>
      <c r="BD31" s="40"/>
      <c r="BE31" s="40"/>
      <c r="BF31" s="40"/>
      <c r="BG31" s="91"/>
      <c r="BH31" s="40"/>
      <c r="BI31" s="40"/>
      <c r="BJ31" s="40"/>
      <c r="BK31" s="91">
        <f>'by country'!AK31-'by country'!AA31</f>
        <v>0.11000000000000032</v>
      </c>
      <c r="BL31" s="40">
        <f>'by country'!AL31-'by country'!AB31</f>
        <v>0.16000000000000014</v>
      </c>
      <c r="BM31" s="40">
        <f>'by country'!AM31-'by country'!AC31</f>
        <v>8.9999999999999858E-2</v>
      </c>
      <c r="BN31" s="40">
        <f>'by country'!AN31-'by country'!AD31</f>
        <v>0.17999999999999972</v>
      </c>
      <c r="BO31" s="148">
        <f t="shared" si="9"/>
        <v>0</v>
      </c>
      <c r="BP31" s="116">
        <f t="shared" si="10"/>
        <v>0</v>
      </c>
      <c r="BQ31" s="115">
        <f t="shared" si="11"/>
        <v>0</v>
      </c>
      <c r="BR31" s="114">
        <f t="shared" si="12"/>
        <v>0</v>
      </c>
      <c r="BS31" s="22">
        <f t="shared" si="13"/>
        <v>0</v>
      </c>
      <c r="BT31" s="117">
        <f t="shared" si="14"/>
        <v>7</v>
      </c>
      <c r="BU31" s="118">
        <f t="shared" si="15"/>
        <v>1</v>
      </c>
      <c r="BV31" s="119">
        <f t="shared" si="16"/>
        <v>0</v>
      </c>
      <c r="BW31" s="120">
        <f t="shared" si="17"/>
        <v>0</v>
      </c>
    </row>
    <row r="32" spans="1:75" s="37" customFormat="1" x14ac:dyDescent="0.25">
      <c r="A32" s="22" t="s">
        <v>28</v>
      </c>
      <c r="B32" s="40"/>
      <c r="C32" s="40"/>
      <c r="D32" s="40"/>
      <c r="E32" s="40"/>
      <c r="F32" s="40"/>
      <c r="G32" s="91">
        <f>'by country'!G32-'by country'!B32</f>
        <v>0.25999999999999979</v>
      </c>
      <c r="H32" s="40">
        <f>'by country'!H32-'by country'!C32</f>
        <v>0.16000000000000014</v>
      </c>
      <c r="I32" s="40">
        <f>'by country'!I32-'by country'!D32</f>
        <v>-6.0000000000000497E-2</v>
      </c>
      <c r="J32" s="40">
        <f>'by country'!J32-'by country'!E32</f>
        <v>-0.16000000000000014</v>
      </c>
      <c r="K32" s="91">
        <f>'by country'!L32-'by country'!G32</f>
        <v>0.29999999999999982</v>
      </c>
      <c r="L32" s="40">
        <f>'by country'!M32-'by country'!H32</f>
        <v>0.16000000000000014</v>
      </c>
      <c r="M32" s="40">
        <f>'by country'!N32-'by country'!I32</f>
        <v>8.0000000000000071E-2</v>
      </c>
      <c r="N32" s="40">
        <f>'by country'!O32-'by country'!J32</f>
        <v>0.14000000000000057</v>
      </c>
      <c r="O32" s="91">
        <f>'by country'!Q32-'by country'!L32</f>
        <v>-8.0000000000000071E-2</v>
      </c>
      <c r="P32" s="40">
        <f>'by country'!R32-'by country'!M32</f>
        <v>-0.11000000000000032</v>
      </c>
      <c r="Q32" s="40">
        <f>'by country'!S32-'by country'!N32</f>
        <v>3.0000000000000249E-2</v>
      </c>
      <c r="R32" s="40">
        <f>'by country'!T32-'by country'!O32</f>
        <v>-2.0000000000000462E-2</v>
      </c>
      <c r="S32" s="91">
        <f>'by country'!V32-'by country'!Q32</f>
        <v>-0.20000000000000018</v>
      </c>
      <c r="T32" s="40">
        <f>'by country'!W32-'by country'!R32</f>
        <v>-0.17999999999999972</v>
      </c>
      <c r="U32" s="40">
        <f>'by country'!X32-'by country'!S32</f>
        <v>-0.24000000000000021</v>
      </c>
      <c r="V32" s="40">
        <f>'by country'!Y32-'by country'!T32</f>
        <v>-0.13999999999999968</v>
      </c>
      <c r="W32" s="91">
        <f>'by country'!AA32-'by country'!V32</f>
        <v>-0.17999999999999972</v>
      </c>
      <c r="X32" s="40">
        <f>'by country'!AB32-'by country'!W32</f>
        <v>-0.1800000000000006</v>
      </c>
      <c r="Y32" s="40">
        <f>'by country'!AC32-'by country'!X32</f>
        <v>-4.9999999999999822E-2</v>
      </c>
      <c r="Z32" s="40">
        <f>'by country'!AD32-'by country'!Y32</f>
        <v>-0.12999999999999989</v>
      </c>
      <c r="AA32" s="91">
        <f>'by country'!AF32-'by country'!AA32</f>
        <v>-7.0000000000000284E-2</v>
      </c>
      <c r="AB32" s="40">
        <f>'by country'!AG32-'by country'!AB32</f>
        <v>-2.9999999999999361E-2</v>
      </c>
      <c r="AC32" s="40">
        <f>'by country'!AH32-'by country'!AC32</f>
        <v>0</v>
      </c>
      <c r="AD32" s="40">
        <f>'by country'!AI32-'by country'!AD32</f>
        <v>-0.12000000000000011</v>
      </c>
      <c r="AE32" s="91">
        <f>'by country'!AK32-'by country'!AF32</f>
        <v>0.41000000000000014</v>
      </c>
      <c r="AF32" s="40">
        <f>'by country'!AL32-'by country'!AG32</f>
        <v>0.39999999999999947</v>
      </c>
      <c r="AG32" s="40">
        <f>'by country'!AM32-'by country'!AH32</f>
        <v>0.28000000000000025</v>
      </c>
      <c r="AH32" s="40">
        <f>'by country'!AN32-'by country'!AI32</f>
        <v>0.41000000000000014</v>
      </c>
      <c r="AI32" s="91">
        <f>'by country'!AP32-'by country'!AK32</f>
        <v>0</v>
      </c>
      <c r="AJ32" s="40">
        <f>'by country'!AQ32-'by country'!AL32</f>
        <v>0</v>
      </c>
      <c r="AK32" s="40">
        <f>'by country'!AR32-'by country'!AM32</f>
        <v>0</v>
      </c>
      <c r="AL32" s="40">
        <f>'by country'!AS32-'by country'!AN32</f>
        <v>9.9999999999999645E-2</v>
      </c>
      <c r="AM32" s="91">
        <f>'by country'!AU32-'by country'!AP32</f>
        <v>-9.9999999999999645E-2</v>
      </c>
      <c r="AN32" s="40">
        <f>'by country'!AV32-'by country'!AQ32</f>
        <v>-9.9999999999999645E-2</v>
      </c>
      <c r="AO32" s="40">
        <f>'by country'!AW32-'by country'!AR32</f>
        <v>9.9999999999999645E-2</v>
      </c>
      <c r="AP32" s="40">
        <f>'by country'!AX32-'by country'!AS32</f>
        <v>0</v>
      </c>
      <c r="AQ32" s="91">
        <f>'by country'!AZ32-'by country'!AU32</f>
        <v>0</v>
      </c>
      <c r="AR32" s="40">
        <f>'by country'!BA32-'by country'!AV32</f>
        <v>9.9999999999999645E-2</v>
      </c>
      <c r="AS32" s="40">
        <f>'by country'!BB32-'by country'!AW32</f>
        <v>-9.9999999999999645E-2</v>
      </c>
      <c r="AT32" s="40">
        <f>'by country'!BC32-'by country'!AX32</f>
        <v>9.9999999999999645E-2</v>
      </c>
      <c r="AU32" s="91">
        <f>'by country'!BE32-'by country'!AZ32</f>
        <v>-0.10000000000000053</v>
      </c>
      <c r="AV32" s="40">
        <f>'by country'!BF32-'by country'!BA32</f>
        <v>-9.9999999999999645E-2</v>
      </c>
      <c r="AW32" s="40">
        <f>'by country'!BG32-'by country'!BB32</f>
        <v>0</v>
      </c>
      <c r="AX32" s="40">
        <f>'by country'!BH32-'by country'!BC32</f>
        <v>-9.9999999999999645E-2</v>
      </c>
      <c r="AY32" s="91">
        <f>'by country'!BJ32-'by country'!BE32</f>
        <v>0.10000000000000053</v>
      </c>
      <c r="AZ32" s="40">
        <f>'by country'!BK32-'by country'!BF32</f>
        <v>0</v>
      </c>
      <c r="BA32" s="40">
        <f>'by country'!BL32-'by country'!BG32</f>
        <v>0</v>
      </c>
      <c r="BB32" s="40">
        <f>'by country'!BM32-'by country'!BH32</f>
        <v>0</v>
      </c>
      <c r="BC32" s="91">
        <f>'by country'!BO32-'by country'!BJ32</f>
        <v>6.9999999999999396E-2</v>
      </c>
      <c r="BD32" s="40">
        <f>'by country'!BP32-'by country'!BK32</f>
        <v>4.9999999999999822E-2</v>
      </c>
      <c r="BE32" s="40">
        <f>'by country'!BQ32-'by country'!BL32</f>
        <v>-0.14000000000000057</v>
      </c>
      <c r="BF32" s="40">
        <f>'by country'!BR32-'by country'!BM32</f>
        <v>-0.19000000000000039</v>
      </c>
      <c r="BG32" s="91">
        <f>'by country'!BT32-'by country'!BO32</f>
        <v>-3.9999999999999147E-2</v>
      </c>
      <c r="BH32" s="40">
        <f>'by country'!BU32-'by country'!BP32</f>
        <v>1.9999999999999574E-2</v>
      </c>
      <c r="BI32" s="40">
        <f>'by country'!BV32-'by country'!BQ32</f>
        <v>-7.9999999999999183E-2</v>
      </c>
      <c r="BJ32" s="40">
        <f>'by country'!BW32-'by country'!BR32</f>
        <v>-2.9999999999999361E-2</v>
      </c>
      <c r="BK32" s="91">
        <f>'by country'!BT32-'by country'!B32</f>
        <v>0.37000000000000011</v>
      </c>
      <c r="BL32" s="40">
        <f>'by country'!BU32-'by country'!C32</f>
        <v>0.1899999999999995</v>
      </c>
      <c r="BM32" s="40">
        <f>'by country'!BV32-'by country'!D32</f>
        <v>-0.17999999999999972</v>
      </c>
      <c r="BN32" s="40">
        <f>'by country'!BW32-'by country'!E32</f>
        <v>-0.13999999999999968</v>
      </c>
      <c r="BO32" s="148">
        <f t="shared" si="9"/>
        <v>0</v>
      </c>
      <c r="BP32" s="116">
        <f t="shared" si="10"/>
        <v>0</v>
      </c>
      <c r="BQ32" s="115">
        <f t="shared" si="11"/>
        <v>11</v>
      </c>
      <c r="BR32" s="114">
        <f t="shared" si="12"/>
        <v>15</v>
      </c>
      <c r="BS32" s="22">
        <f t="shared" si="13"/>
        <v>10</v>
      </c>
      <c r="BT32" s="117">
        <f t="shared" si="14"/>
        <v>10</v>
      </c>
      <c r="BU32" s="118">
        <f t="shared" si="15"/>
        <v>3</v>
      </c>
      <c r="BV32" s="119">
        <f t="shared" si="16"/>
        <v>6</v>
      </c>
      <c r="BW32" s="120">
        <f t="shared" si="17"/>
        <v>0</v>
      </c>
    </row>
    <row r="33" spans="1:75" s="37" customFormat="1" hidden="1" x14ac:dyDescent="0.25">
      <c r="A33" s="22" t="s">
        <v>29</v>
      </c>
      <c r="B33" s="40"/>
      <c r="C33" s="40"/>
      <c r="D33" s="40"/>
      <c r="E33" s="40"/>
      <c r="F33" s="40"/>
      <c r="G33" s="91">
        <f>'by country'!G33-'by country'!B33</f>
        <v>7.0000000000000284E-2</v>
      </c>
      <c r="H33" s="40">
        <f>'by country'!H33-'by country'!C33</f>
        <v>0.12000000000000011</v>
      </c>
      <c r="I33" s="40">
        <f>'by country'!I33-'by country'!D33</f>
        <v>-4.0000000000000036E-2</v>
      </c>
      <c r="J33" s="40">
        <f>'by country'!J33-'by country'!E33</f>
        <v>8.0000000000000071E-2</v>
      </c>
      <c r="K33" s="91">
        <f>'by country'!L33-'by country'!G33</f>
        <v>-0.46000000000000085</v>
      </c>
      <c r="L33" s="40">
        <f>'by country'!M33-'by country'!H33</f>
        <v>-0.30999999999999961</v>
      </c>
      <c r="M33" s="40">
        <f>'by country'!N33-'by country'!I33</f>
        <v>-0.91000000000000014</v>
      </c>
      <c r="N33" s="40">
        <f>'by country'!O33-'by country'!J33</f>
        <v>-0.60000000000000053</v>
      </c>
      <c r="O33" s="91">
        <f>'by country'!Q33-'by country'!L33</f>
        <v>-0.36999999999999922</v>
      </c>
      <c r="P33" s="40">
        <f>'by country'!R33-'by country'!M33</f>
        <v>-0.28000000000000025</v>
      </c>
      <c r="Q33" s="40">
        <f>'by country'!S33-'by country'!N33</f>
        <v>-8.0000000000000071E-2</v>
      </c>
      <c r="R33" s="40">
        <f>'by country'!T33-'by country'!O33</f>
        <v>-0.12000000000000011</v>
      </c>
      <c r="S33" s="91"/>
      <c r="T33" s="40"/>
      <c r="U33" s="40"/>
      <c r="V33" s="40"/>
      <c r="W33" s="91">
        <f>'by country'!AA33-'by country'!Q33</f>
        <v>0.41999999999999993</v>
      </c>
      <c r="X33" s="40">
        <f>'by country'!AB33-'by country'!R33</f>
        <v>0.24000000000000021</v>
      </c>
      <c r="Y33" s="40">
        <f>'by country'!AC33-'by country'!S33</f>
        <v>-8.0000000000000071E-2</v>
      </c>
      <c r="Z33" s="40">
        <f>'by country'!AD33-'by country'!T33</f>
        <v>0.12999999999999989</v>
      </c>
      <c r="AA33" s="91">
        <f>'by country'!AF33-'by country'!AA33</f>
        <v>4.0000000000000036E-2</v>
      </c>
      <c r="AB33" s="40">
        <f>'by country'!AG33-'by country'!AB33</f>
        <v>-9.9999999999997868E-3</v>
      </c>
      <c r="AC33" s="40">
        <f>'by country'!AH33-'by country'!AC33</f>
        <v>7.0000000000000284E-2</v>
      </c>
      <c r="AD33" s="40">
        <f>'by country'!AI33-'by country'!AD33</f>
        <v>0</v>
      </c>
      <c r="AE33" s="91">
        <f>'by country'!AK33-'by country'!AF33</f>
        <v>8.9999999999999858E-2</v>
      </c>
      <c r="AF33" s="40">
        <f>'by country'!AL33-'by country'!AG33</f>
        <v>2.9999999999999361E-2</v>
      </c>
      <c r="AG33" s="40">
        <f>'by country'!AM33-'by country'!AH33</f>
        <v>8.9999999999999858E-2</v>
      </c>
      <c r="AH33" s="40">
        <f>'by country'!AN33-'by country'!AI33</f>
        <v>4.0000000000000036E-2</v>
      </c>
      <c r="AI33" s="91">
        <f>'by country'!AP33-'by country'!AK33</f>
        <v>-0.10000000000000053</v>
      </c>
      <c r="AJ33" s="40">
        <f>'by country'!AQ33-'by country'!AL33</f>
        <v>-9.9999999999999645E-2</v>
      </c>
      <c r="AK33" s="40">
        <f>'by country'!AR33-'by country'!AM33</f>
        <v>-9.9999999999999645E-2</v>
      </c>
      <c r="AL33" s="40">
        <f>'by country'!AS33-'by country'!AN33</f>
        <v>-9.9999999999999645E-2</v>
      </c>
      <c r="AM33" s="91">
        <f>'by country'!AU33-'by country'!AP33</f>
        <v>0</v>
      </c>
      <c r="AN33" s="40">
        <f>'by country'!AV33-'by country'!AQ33</f>
        <v>9.9999999999999645E-2</v>
      </c>
      <c r="AO33" s="40">
        <f>'by country'!AW33-'by country'!AR33</f>
        <v>0</v>
      </c>
      <c r="AP33" s="40">
        <f>'by country'!AX33-'by country'!AS33</f>
        <v>0</v>
      </c>
      <c r="AQ33" s="91">
        <f>'by country'!AZ33-'by country'!AU33</f>
        <v>0.20000000000000018</v>
      </c>
      <c r="AR33" s="40">
        <f>'by country'!BA33-'by country'!AV33</f>
        <v>-9.9999999999999645E-2</v>
      </c>
      <c r="AS33" s="40">
        <f>'by country'!BB33-'by country'!AW33</f>
        <v>0</v>
      </c>
      <c r="AT33" s="40">
        <f>'by country'!BC33-'by country'!AX33</f>
        <v>-0.20000000000000018</v>
      </c>
      <c r="AU33" s="91">
        <f>'by country'!BE33-'by country'!AZ33</f>
        <v>0.10000000000000053</v>
      </c>
      <c r="AV33" s="40">
        <f>'by country'!BF33-'by country'!BA33</f>
        <v>9.9999999999999645E-2</v>
      </c>
      <c r="AW33" s="40">
        <f>'by country'!BG33-'by country'!BB33</f>
        <v>-0.10000000000000053</v>
      </c>
      <c r="AX33" s="40">
        <f>'by country'!BH33-'by country'!BC33</f>
        <v>-9.9999999999999645E-2</v>
      </c>
      <c r="AY33" s="91">
        <f>'by country'!BJ33-'by country'!BE33</f>
        <v>9.9999999999999645E-2</v>
      </c>
      <c r="AZ33" s="40">
        <f>'by country'!BK33-'by country'!BF33</f>
        <v>0.10000000000000053</v>
      </c>
      <c r="BA33" s="40">
        <f>'by country'!BL33-'by country'!BG33</f>
        <v>0</v>
      </c>
      <c r="BB33" s="40">
        <f>'by country'!BM33-'by country'!BH33</f>
        <v>9.9999999999999645E-2</v>
      </c>
      <c r="BC33" s="91">
        <f>'by country'!BO33-'by country'!BJ33</f>
        <v>0.32000000000000028</v>
      </c>
      <c r="BD33" s="40">
        <f>'by country'!BP33-'by country'!BK33</f>
        <v>0.25999999999999979</v>
      </c>
      <c r="BE33" s="40">
        <f>'by country'!BQ33-'by country'!BL33</f>
        <v>0.41000000000000014</v>
      </c>
      <c r="BF33" s="40">
        <f>'by country'!BR33-'by country'!BM33</f>
        <v>0.3100000000000005</v>
      </c>
      <c r="BG33" s="91">
        <f>'by country'!BT33-'by country'!BO33</f>
        <v>0.10999999999999943</v>
      </c>
      <c r="BH33" s="40">
        <f>'by country'!BU33-'by country'!BP33</f>
        <v>0.11000000000000032</v>
      </c>
      <c r="BI33" s="40">
        <f>'by country'!BV33-'by country'!BQ33</f>
        <v>-0.34999999999999964</v>
      </c>
      <c r="BJ33" s="40">
        <f>'by country'!BW33-'by country'!BR33</f>
        <v>5.9999999999999609E-2</v>
      </c>
      <c r="BK33" s="91">
        <f>'by country'!BT33-'by country'!B33</f>
        <v>0.51999999999999957</v>
      </c>
      <c r="BL33" s="40">
        <f>'by country'!BU33-'by country'!C33</f>
        <v>0.26000000000000068</v>
      </c>
      <c r="BM33" s="40">
        <f>'by country'!BV33-'by country'!D33</f>
        <v>-1.0899999999999999</v>
      </c>
      <c r="BN33" s="40">
        <f>'by country'!BW33-'by country'!E33</f>
        <v>-0.40000000000000036</v>
      </c>
      <c r="BO33" s="148">
        <f t="shared" si="9"/>
        <v>2</v>
      </c>
      <c r="BP33" s="116">
        <f t="shared" si="10"/>
        <v>5</v>
      </c>
      <c r="BQ33" s="115">
        <f t="shared" si="11"/>
        <v>2</v>
      </c>
      <c r="BR33" s="114">
        <f t="shared" si="12"/>
        <v>11</v>
      </c>
      <c r="BS33" s="22">
        <f t="shared" si="13"/>
        <v>6</v>
      </c>
      <c r="BT33" s="117">
        <f t="shared" si="14"/>
        <v>17</v>
      </c>
      <c r="BU33" s="118">
        <f t="shared" si="15"/>
        <v>4</v>
      </c>
      <c r="BV33" s="119">
        <f t="shared" si="16"/>
        <v>5</v>
      </c>
      <c r="BW33" s="120">
        <f t="shared" si="17"/>
        <v>0</v>
      </c>
    </row>
    <row r="34" spans="1:75" s="37" customFormat="1" x14ac:dyDescent="0.25">
      <c r="A34" s="22" t="s">
        <v>30</v>
      </c>
      <c r="B34" s="40"/>
      <c r="C34" s="40"/>
      <c r="D34" s="40"/>
      <c r="E34" s="40"/>
      <c r="F34" s="40"/>
      <c r="G34" s="91"/>
      <c r="H34" s="40"/>
      <c r="I34" s="40"/>
      <c r="J34" s="40"/>
      <c r="K34" s="91"/>
      <c r="L34" s="40"/>
      <c r="M34" s="40"/>
      <c r="N34" s="40"/>
      <c r="O34" s="91"/>
      <c r="P34" s="40"/>
      <c r="Q34" s="40"/>
      <c r="R34" s="40"/>
      <c r="S34" s="91"/>
      <c r="T34" s="40"/>
      <c r="U34" s="40"/>
      <c r="V34" s="40"/>
      <c r="W34" s="91"/>
      <c r="X34" s="40"/>
      <c r="Y34" s="40"/>
      <c r="Z34" s="40"/>
      <c r="AA34" s="91">
        <f>'by country'!AF34-'by country'!AA34</f>
        <v>2.9999999999999361E-2</v>
      </c>
      <c r="AB34" s="40">
        <f>'by country'!AG34-'by country'!AB34</f>
        <v>-4.9999999999999822E-2</v>
      </c>
      <c r="AC34" s="40">
        <f>'by country'!AH34-'by country'!AC34</f>
        <v>4.0000000000000036E-2</v>
      </c>
      <c r="AD34" s="40">
        <f>'by country'!AI34-'by country'!AD34</f>
        <v>0</v>
      </c>
      <c r="AE34" s="91">
        <f>'by country'!AK34-'by country'!AF34</f>
        <v>-4.0000000000000036E-2</v>
      </c>
      <c r="AF34" s="40">
        <f>'by country'!AL34-'by country'!AG34</f>
        <v>1.9999999999999574E-2</v>
      </c>
      <c r="AG34" s="40">
        <f>'by country'!AM34-'by country'!AH34</f>
        <v>-8.9999999999999858E-2</v>
      </c>
      <c r="AH34" s="40">
        <f>'by country'!AN34-'by country'!AI34</f>
        <v>-5.0000000000000711E-2</v>
      </c>
      <c r="AI34" s="91">
        <f>'by country'!AP34-'by country'!AK34</f>
        <v>0.20000000000000018</v>
      </c>
      <c r="AJ34" s="40">
        <f>'by country'!AQ34-'by country'!AL34</f>
        <v>9.9999999999999645E-2</v>
      </c>
      <c r="AK34" s="40">
        <f>'by country'!AR34-'by country'!AM34</f>
        <v>9.9999999999999645E-2</v>
      </c>
      <c r="AL34" s="40">
        <f>'by country'!AS34-'by country'!AN34</f>
        <v>0.10000000000000053</v>
      </c>
      <c r="AM34" s="91">
        <f>'by country'!AU34-'by country'!AP34</f>
        <v>0</v>
      </c>
      <c r="AN34" s="40">
        <f>'by country'!AV34-'by country'!AQ34</f>
        <v>0</v>
      </c>
      <c r="AO34" s="40">
        <f>'by country'!AW34-'by country'!AR34</f>
        <v>9.9999999999999645E-2</v>
      </c>
      <c r="AP34" s="40">
        <f>'by country'!AX34-'by country'!AS34</f>
        <v>9.9999999999999645E-2</v>
      </c>
      <c r="AQ34" s="91">
        <f>'by country'!AZ34-'by country'!AU34</f>
        <v>-9.9999999999999645E-2</v>
      </c>
      <c r="AR34" s="40">
        <f>'by country'!BA34-'by country'!AV34</f>
        <v>-9.9999999999999645E-2</v>
      </c>
      <c r="AS34" s="40">
        <f>'by country'!BB34-'by country'!AW34</f>
        <v>0</v>
      </c>
      <c r="AT34" s="40">
        <f>'by country'!BC34-'by country'!AX34</f>
        <v>0</v>
      </c>
      <c r="AU34" s="91">
        <f>'by country'!BE34-'by country'!AZ34</f>
        <v>-0.10000000000000053</v>
      </c>
      <c r="AV34" s="40">
        <f>'by country'!BF34-'by country'!BA34</f>
        <v>0</v>
      </c>
      <c r="AW34" s="40">
        <f>'by country'!BG34-'by country'!BB34</f>
        <v>-9.9999999999999645E-2</v>
      </c>
      <c r="AX34" s="40">
        <f>'by country'!BH34-'by country'!BC34</f>
        <v>-9.9999999999999645E-2</v>
      </c>
      <c r="AY34" s="91">
        <f>'by country'!BJ34-'by country'!BE34</f>
        <v>0</v>
      </c>
      <c r="AZ34" s="40">
        <f>'by country'!BK34-'by country'!BF34</f>
        <v>0</v>
      </c>
      <c r="BA34" s="40">
        <f>'by country'!BL34-'by country'!BG34</f>
        <v>0</v>
      </c>
      <c r="BB34" s="40">
        <f>'by country'!BM34-'by country'!BH34</f>
        <v>0</v>
      </c>
      <c r="BC34" s="91">
        <f>'by country'!BO34-'by country'!BJ34</f>
        <v>1.0000000000000675E-2</v>
      </c>
      <c r="BD34" s="40">
        <f>'by country'!BP34-'by country'!BK34</f>
        <v>-1.9999999999999574E-2</v>
      </c>
      <c r="BE34" s="40">
        <f>'by country'!BQ34-'by country'!BL34</f>
        <v>-9.9999999999999645E-2</v>
      </c>
      <c r="BF34" s="40">
        <f>'by country'!BR34-'by country'!BM34</f>
        <v>-8.0000000000000071E-2</v>
      </c>
      <c r="BG34" s="91">
        <f>'by country'!BT34-'by country'!BO34</f>
        <v>2.9999999999999361E-2</v>
      </c>
      <c r="BH34" s="40">
        <f>'by country'!BU34-'by country'!BP34</f>
        <v>-5.0000000000000711E-2</v>
      </c>
      <c r="BI34" s="40">
        <f>'by country'!BV34-'by country'!BQ34</f>
        <v>9.9999999999999645E-2</v>
      </c>
      <c r="BJ34" s="40">
        <f>'by country'!BW34-'by country'!BR34</f>
        <v>-7.0000000000000284E-2</v>
      </c>
      <c r="BK34" s="91">
        <f>'by country'!BT34-'by country'!AA34</f>
        <v>2.9999999999999361E-2</v>
      </c>
      <c r="BL34" s="40">
        <f>'by country'!BU34-'by country'!AB34</f>
        <v>-0.10000000000000053</v>
      </c>
      <c r="BM34" s="40">
        <f>'by country'!BV34-'by country'!AC34</f>
        <v>4.9999999999999822E-2</v>
      </c>
      <c r="BN34" s="40">
        <f>'by country'!BW34-'by country'!AD34</f>
        <v>-0.10000000000000053</v>
      </c>
      <c r="BO34" s="148">
        <f t="shared" si="9"/>
        <v>0</v>
      </c>
      <c r="BP34" s="116">
        <f t="shared" si="10"/>
        <v>0</v>
      </c>
      <c r="BQ34" s="115">
        <f t="shared" si="11"/>
        <v>0</v>
      </c>
      <c r="BR34" s="114">
        <f t="shared" si="12"/>
        <v>14</v>
      </c>
      <c r="BS34" s="22">
        <f t="shared" si="13"/>
        <v>10</v>
      </c>
      <c r="BT34" s="117">
        <f t="shared" si="14"/>
        <v>11</v>
      </c>
      <c r="BU34" s="118">
        <f t="shared" si="15"/>
        <v>1</v>
      </c>
      <c r="BV34" s="119">
        <f t="shared" si="16"/>
        <v>0</v>
      </c>
      <c r="BW34" s="120">
        <f t="shared" si="17"/>
        <v>0</v>
      </c>
    </row>
    <row r="35" spans="1:75" s="37" customFormat="1" x14ac:dyDescent="0.25">
      <c r="A35" s="22" t="s">
        <v>31</v>
      </c>
      <c r="B35" s="40"/>
      <c r="C35" s="40"/>
      <c r="D35" s="40"/>
      <c r="E35" s="40"/>
      <c r="F35" s="40"/>
      <c r="G35" s="91">
        <f>'by country'!G35-'by country'!B35</f>
        <v>-0.12999999999999989</v>
      </c>
      <c r="H35" s="40">
        <f>'by country'!H35-'by country'!C35</f>
        <v>-2.0000000000000462E-2</v>
      </c>
      <c r="I35" s="40">
        <f>'by country'!I35-'by country'!D35</f>
        <v>-0.24000000000000021</v>
      </c>
      <c r="J35" s="40">
        <f>'by country'!J35-'by country'!E35</f>
        <v>-0.16000000000000014</v>
      </c>
      <c r="K35" s="91">
        <f>'by country'!L35-'by country'!G35</f>
        <v>-6.9999999999999396E-2</v>
      </c>
      <c r="L35" s="40">
        <f>'by country'!M35-'by country'!H35</f>
        <v>0</v>
      </c>
      <c r="M35" s="40">
        <f>'by country'!N35-'by country'!I35</f>
        <v>-0.1899999999999995</v>
      </c>
      <c r="N35" s="40">
        <f>'by country'!O35-'by country'!J35</f>
        <v>4.0000000000000036E-2</v>
      </c>
      <c r="O35" s="91">
        <f>'by country'!Q35-'by country'!L35</f>
        <v>-0.15000000000000036</v>
      </c>
      <c r="P35" s="40">
        <f>'by country'!R35-'by country'!M35</f>
        <v>-0.12999999999999989</v>
      </c>
      <c r="Q35" s="40">
        <f>'by country'!S35-'by country'!N35</f>
        <v>-0.16999999999999993</v>
      </c>
      <c r="R35" s="40">
        <f>'by country'!T35-'by country'!O35</f>
        <v>-0.19999999999999929</v>
      </c>
      <c r="S35" s="91">
        <f>'by country'!V35-'by country'!Q35</f>
        <v>-9.9999999999999645E-2</v>
      </c>
      <c r="T35" s="40">
        <f>'by country'!W35-'by country'!R35</f>
        <v>-0.12999999999999989</v>
      </c>
      <c r="U35" s="40">
        <f>'by country'!X35-'by country'!S35</f>
        <v>-0.11000000000000032</v>
      </c>
      <c r="V35" s="40">
        <f>'by country'!Y35-'by country'!T35</f>
        <v>-0.14000000000000057</v>
      </c>
      <c r="W35" s="91">
        <f>'by country'!AA35-'by country'!V35</f>
        <v>0</v>
      </c>
      <c r="X35" s="40">
        <f>'by country'!AB35-'by country'!W35</f>
        <v>-4.0000000000000036E-2</v>
      </c>
      <c r="Y35" s="40">
        <f>'by country'!AC35-'by country'!X35</f>
        <v>7.0000000000000284E-2</v>
      </c>
      <c r="Z35" s="40">
        <f>'by country'!AD35-'by country'!Y35</f>
        <v>7.0000000000000284E-2</v>
      </c>
      <c r="AA35" s="91">
        <f>'by country'!AF35-'by country'!AA35</f>
        <v>0.26999999999999957</v>
      </c>
      <c r="AB35" s="40">
        <f>'by country'!AG35-'by country'!AB35</f>
        <v>0.20999999999999996</v>
      </c>
      <c r="AC35" s="40">
        <f>'by country'!AH35-'by country'!AC35</f>
        <v>0.24000000000000021</v>
      </c>
      <c r="AD35" s="40">
        <f>'by country'!AI35-'by country'!AD35</f>
        <v>0.25</v>
      </c>
      <c r="AE35" s="91">
        <f>'by country'!AK35-'by country'!AF35</f>
        <v>-9.9999999999999645E-2</v>
      </c>
      <c r="AF35" s="40">
        <f>'by country'!AL35-'by country'!AG35</f>
        <v>8.0000000000000071E-2</v>
      </c>
      <c r="AG35" s="40">
        <f>'by country'!AM35-'by country'!AH35</f>
        <v>0.10999999999999943</v>
      </c>
      <c r="AH35" s="40">
        <f>'by country'!AN35-'by country'!AI35</f>
        <v>5.9999999999999609E-2</v>
      </c>
      <c r="AI35" s="91">
        <f>'by country'!AP35-'by country'!AK35</f>
        <v>-0.10000000000000053</v>
      </c>
      <c r="AJ35" s="40">
        <f>'by country'!AQ35-'by country'!AL35</f>
        <v>-0.20000000000000018</v>
      </c>
      <c r="AK35" s="40">
        <f>'by country'!AR35-'by country'!AM35</f>
        <v>-0.20000000000000018</v>
      </c>
      <c r="AL35" s="40">
        <f>'by country'!AS35-'by country'!AN35</f>
        <v>-9.9999999999999645E-2</v>
      </c>
      <c r="AM35" s="91">
        <f>'by country'!AU35-'by country'!AP35</f>
        <v>-9.9999999999999645E-2</v>
      </c>
      <c r="AN35" s="40">
        <f>'by country'!AV35-'by country'!AQ35</f>
        <v>0</v>
      </c>
      <c r="AO35" s="40">
        <f>'by country'!AW35-'by country'!AR35</f>
        <v>-9.9999999999999645E-2</v>
      </c>
      <c r="AP35" s="40">
        <f>'by country'!AX35-'by country'!AS35</f>
        <v>-9.9999999999999645E-2</v>
      </c>
      <c r="AQ35" s="91">
        <f>'by country'!AZ35-'by country'!AU35</f>
        <v>0.29999999999999982</v>
      </c>
      <c r="AR35" s="40">
        <f>'by country'!BA35-'by country'!AV35</f>
        <v>0.20000000000000018</v>
      </c>
      <c r="AS35" s="40">
        <f>'by country'!BB35-'by country'!AW35</f>
        <v>0.20000000000000018</v>
      </c>
      <c r="AT35" s="40">
        <f>'by country'!BC35-'by country'!AX35</f>
        <v>0.19999999999999929</v>
      </c>
      <c r="AU35" s="91">
        <f>'by country'!BE35-'by country'!AZ35</f>
        <v>0</v>
      </c>
      <c r="AV35" s="40">
        <f>'by country'!BF35-'by country'!BA35</f>
        <v>9.9999999999999645E-2</v>
      </c>
      <c r="AW35" s="40">
        <f>'by country'!BG35-'by country'!BB35</f>
        <v>9.9999999999999645E-2</v>
      </c>
      <c r="AX35" s="40">
        <f>'by country'!BH35-'by country'!BC35</f>
        <v>0.10000000000000053</v>
      </c>
      <c r="AY35" s="91">
        <f>'by country'!BJ35-'by country'!BE35</f>
        <v>0.20000000000000018</v>
      </c>
      <c r="AZ35" s="40">
        <f>'by country'!BK35-'by country'!BF35</f>
        <v>0.10000000000000053</v>
      </c>
      <c r="BA35" s="40">
        <f>'by country'!BL35-'by country'!BG35</f>
        <v>0.10000000000000053</v>
      </c>
      <c r="BB35" s="40">
        <f>'by country'!BM35-'by country'!BH35</f>
        <v>9.9999999999999645E-2</v>
      </c>
      <c r="BC35" s="91">
        <f>'by country'!BO35-'by country'!BJ35</f>
        <v>0.37000000000000011</v>
      </c>
      <c r="BD35" s="40">
        <f>'by country'!BP35-'by country'!BK35</f>
        <v>0.29999999999999982</v>
      </c>
      <c r="BE35" s="40">
        <f>'by country'!BQ35-'by country'!BL35</f>
        <v>4.9999999999999822E-2</v>
      </c>
      <c r="BF35" s="40">
        <f>'by country'!BR35-'by country'!BM35</f>
        <v>0.12999999999999989</v>
      </c>
      <c r="BG35" s="91">
        <f>'by country'!BT35-'by country'!BO35</f>
        <v>6.9999999999999396E-2</v>
      </c>
      <c r="BH35" s="40">
        <f>'by country'!BU35-'by country'!BP35</f>
        <v>1.9999999999999574E-2</v>
      </c>
      <c r="BI35" s="40">
        <f>'by country'!BV35-'by country'!BQ35</f>
        <v>-0.19000000000000039</v>
      </c>
      <c r="BJ35" s="40">
        <f>'by country'!BW35-'by country'!BR35</f>
        <v>3.0000000000000249E-2</v>
      </c>
      <c r="BK35" s="91">
        <f>'by country'!BT35-'by country'!B35</f>
        <v>0.45999999999999996</v>
      </c>
      <c r="BL35" s="40">
        <f>'by country'!BU35-'by country'!C35</f>
        <v>0.48999999999999932</v>
      </c>
      <c r="BM35" s="40">
        <f>'by country'!BV35-'by country'!D35</f>
        <v>-0.33000000000000007</v>
      </c>
      <c r="BN35" s="40">
        <f>'by country'!BW35-'by country'!E35</f>
        <v>0.28000000000000025</v>
      </c>
      <c r="BO35" s="148">
        <f t="shared" si="9"/>
        <v>0</v>
      </c>
      <c r="BP35" s="116">
        <f t="shared" si="10"/>
        <v>0</v>
      </c>
      <c r="BQ35" s="115">
        <f t="shared" si="11"/>
        <v>13</v>
      </c>
      <c r="BR35" s="114">
        <f t="shared" si="12"/>
        <v>10</v>
      </c>
      <c r="BS35" s="22">
        <f t="shared" si="13"/>
        <v>4</v>
      </c>
      <c r="BT35" s="117">
        <f t="shared" si="14"/>
        <v>16</v>
      </c>
      <c r="BU35" s="118">
        <f t="shared" si="15"/>
        <v>8</v>
      </c>
      <c r="BV35" s="119">
        <f t="shared" si="16"/>
        <v>4</v>
      </c>
      <c r="BW35" s="120">
        <f t="shared" si="17"/>
        <v>0</v>
      </c>
    </row>
    <row r="36" spans="1:75" s="37" customFormat="1" x14ac:dyDescent="0.25">
      <c r="A36" s="22" t="s">
        <v>32</v>
      </c>
      <c r="B36" s="40"/>
      <c r="C36" s="40"/>
      <c r="D36" s="40"/>
      <c r="E36" s="40"/>
      <c r="F36" s="40"/>
      <c r="G36" s="91">
        <f>'by country'!G36-'by country'!B36</f>
        <v>5.9999999999999609E-2</v>
      </c>
      <c r="H36" s="40">
        <f>'by country'!H36-'by country'!C36</f>
        <v>8.0000000000000071E-2</v>
      </c>
      <c r="I36" s="40">
        <f>'by country'!I36-'by country'!D36</f>
        <v>8.9999999999999858E-2</v>
      </c>
      <c r="J36" s="40">
        <f>'by country'!J36-'by country'!E36</f>
        <v>0.12999999999999989</v>
      </c>
      <c r="K36" s="91">
        <f>'by country'!L36-'by country'!G36</f>
        <v>0.34000000000000075</v>
      </c>
      <c r="L36" s="40">
        <f>'by country'!M36-'by country'!H36</f>
        <v>0.16000000000000014</v>
      </c>
      <c r="M36" s="40">
        <f>'by country'!N36-'by country'!I36</f>
        <v>-7.9999999999999183E-2</v>
      </c>
      <c r="N36" s="40">
        <f>'by country'!O36-'by country'!J36</f>
        <v>0.14000000000000057</v>
      </c>
      <c r="O36" s="91">
        <f>'by country'!Q36-'by country'!L36</f>
        <v>-1.0000000000000675E-2</v>
      </c>
      <c r="P36" s="40">
        <f>'by country'!R36-'by country'!M36</f>
        <v>2.9999999999999361E-2</v>
      </c>
      <c r="Q36" s="40">
        <f>'by country'!S36-'by country'!N36</f>
        <v>-5.0000000000000711E-2</v>
      </c>
      <c r="R36" s="40">
        <f>'by country'!T36-'by country'!O36</f>
        <v>-4.0000000000000036E-2</v>
      </c>
      <c r="S36" s="91">
        <f>'by country'!V36-'by country'!Q36</f>
        <v>7.0000000000000284E-2</v>
      </c>
      <c r="T36" s="40">
        <f>'by country'!W36-'by country'!R36</f>
        <v>9.0000000000000746E-2</v>
      </c>
      <c r="U36" s="40">
        <f>'by country'!X36-'by country'!S36</f>
        <v>-9.9999999999997868E-3</v>
      </c>
      <c r="V36" s="40">
        <f>'by country'!Y36-'by country'!T36</f>
        <v>1.9999999999999574E-2</v>
      </c>
      <c r="W36" s="91">
        <f>'by country'!AA36-'by country'!V36</f>
        <v>0.19000000000000039</v>
      </c>
      <c r="X36" s="40">
        <f>'by country'!AB36-'by country'!W36</f>
        <v>0.14999999999999947</v>
      </c>
      <c r="Y36" s="40">
        <f>'by country'!AC36-'by country'!X36</f>
        <v>8.0000000000000071E-2</v>
      </c>
      <c r="Z36" s="40">
        <f>'by country'!AD36-'by country'!Y36</f>
        <v>4.9999999999999822E-2</v>
      </c>
      <c r="AA36" s="91">
        <f>'by country'!AF36-'by country'!AA36</f>
        <v>0.10999999999999943</v>
      </c>
      <c r="AB36" s="40">
        <f>'by country'!AG36-'by country'!AB36</f>
        <v>8.9999999999999858E-2</v>
      </c>
      <c r="AC36" s="40">
        <f>'by country'!AH36-'by country'!AC36</f>
        <v>-4.0000000000000036E-2</v>
      </c>
      <c r="AD36" s="40">
        <f>'by country'!AI36-'by country'!AD36</f>
        <v>0</v>
      </c>
      <c r="AE36" s="91">
        <f>'by country'!AK36-'by country'!AF36</f>
        <v>-4.9999999999999822E-2</v>
      </c>
      <c r="AF36" s="40">
        <f>'by country'!AL36-'by country'!AG36</f>
        <v>0</v>
      </c>
      <c r="AG36" s="40">
        <f>'by country'!AM36-'by country'!AH36</f>
        <v>-9.9999999999997868E-3</v>
      </c>
      <c r="AH36" s="40">
        <f>'by country'!AN36-'by country'!AI36</f>
        <v>-9.9999999999997868E-3</v>
      </c>
      <c r="AI36" s="91">
        <f>'by country'!AP36-'by country'!AK36</f>
        <v>0</v>
      </c>
      <c r="AJ36" s="40">
        <f>'by country'!AQ36-'by country'!AL36</f>
        <v>0</v>
      </c>
      <c r="AK36" s="40">
        <f>'by country'!AR36-'by country'!AM36</f>
        <v>0</v>
      </c>
      <c r="AL36" s="40">
        <f>'by country'!AS36-'by country'!AN36</f>
        <v>0</v>
      </c>
      <c r="AM36" s="91">
        <f>'by country'!AU36-'by country'!AP36</f>
        <v>9.9999999999999645E-2</v>
      </c>
      <c r="AN36" s="40">
        <f>'by country'!AV36-'by country'!AQ36</f>
        <v>0.10000000000000053</v>
      </c>
      <c r="AO36" s="40">
        <f>'by country'!AW36-'by country'!AR36</f>
        <v>9.9999999999999645E-2</v>
      </c>
      <c r="AP36" s="40">
        <f>'by country'!AX36-'by country'!AS36</f>
        <v>0.10000000000000053</v>
      </c>
      <c r="AQ36" s="91">
        <f>'by country'!AZ36-'by country'!AU36</f>
        <v>0</v>
      </c>
      <c r="AR36" s="40">
        <f>'by country'!BA36-'by country'!AV36</f>
        <v>0</v>
      </c>
      <c r="AS36" s="40">
        <f>'by country'!BB36-'by country'!AW36</f>
        <v>-9.9999999999999645E-2</v>
      </c>
      <c r="AT36" s="40">
        <f>'by country'!BC36-'by country'!AX36</f>
        <v>0</v>
      </c>
      <c r="AU36" s="91">
        <f>'by country'!BE36-'by country'!AZ36</f>
        <v>0.10000000000000053</v>
      </c>
      <c r="AV36" s="40">
        <f>'by country'!BF36-'by country'!BA36</f>
        <v>9.9999999999999645E-2</v>
      </c>
      <c r="AW36" s="40">
        <f>'by country'!BG36-'by country'!BB36</f>
        <v>0</v>
      </c>
      <c r="AX36" s="40">
        <f>'by country'!BH36-'by country'!BC36</f>
        <v>-0.10000000000000053</v>
      </c>
      <c r="AY36" s="91">
        <f>'by country'!BJ36-'by country'!BE36</f>
        <v>0</v>
      </c>
      <c r="AZ36" s="40">
        <f>'by country'!BK36-'by country'!BF36</f>
        <v>0</v>
      </c>
      <c r="BA36" s="40">
        <f>'by country'!BL36-'by country'!BG36</f>
        <v>9.9999999999999645E-2</v>
      </c>
      <c r="BB36" s="40">
        <f>'by country'!BM36-'by country'!BH36</f>
        <v>0</v>
      </c>
      <c r="BC36" s="91">
        <f>'by country'!BO36-'by country'!BJ36</f>
        <v>6.9999999999999396E-2</v>
      </c>
      <c r="BD36" s="40">
        <f>'by country'!BP36-'by country'!BK36</f>
        <v>0</v>
      </c>
      <c r="BE36" s="40">
        <f>'by country'!BQ36-'by country'!BL36</f>
        <v>-9.9999999999999645E-2</v>
      </c>
      <c r="BF36" s="40">
        <f>'by country'!BR36-'by country'!BM36</f>
        <v>4.9999999999999822E-2</v>
      </c>
      <c r="BG36" s="91">
        <f>'by country'!BT36-'by country'!BO36</f>
        <v>0</v>
      </c>
      <c r="BH36" s="40">
        <f>'by country'!BU36-'by country'!BP36</f>
        <v>0</v>
      </c>
      <c r="BI36" s="40">
        <f>'by country'!BV36-'by country'!BQ36</f>
        <v>-0.12999999999999989</v>
      </c>
      <c r="BJ36" s="40">
        <f>'by country'!BW36-'by country'!BR36</f>
        <v>-9.9999999999997868E-3</v>
      </c>
      <c r="BK36" s="91">
        <f>'by country'!BT36-'by country'!B36</f>
        <v>0.97999999999999954</v>
      </c>
      <c r="BL36" s="40">
        <f>'by country'!BU36-'by country'!C36</f>
        <v>0.79999999999999982</v>
      </c>
      <c r="BM36" s="40">
        <f>'by country'!BV36-'by country'!D36</f>
        <v>-0.14999999999999947</v>
      </c>
      <c r="BN36" s="40">
        <f>'by country'!BW36-'by country'!E36</f>
        <v>0.33000000000000007</v>
      </c>
      <c r="BO36" s="148">
        <f t="shared" si="9"/>
        <v>0</v>
      </c>
      <c r="BP36" s="116">
        <f t="shared" si="10"/>
        <v>0</v>
      </c>
      <c r="BQ36" s="115">
        <f t="shared" si="11"/>
        <v>1</v>
      </c>
      <c r="BR36" s="114">
        <f t="shared" si="12"/>
        <v>13</v>
      </c>
      <c r="BS36" s="22">
        <f t="shared" si="13"/>
        <v>16</v>
      </c>
      <c r="BT36" s="117">
        <f t="shared" si="14"/>
        <v>20</v>
      </c>
      <c r="BU36" s="118">
        <f t="shared" si="15"/>
        <v>5</v>
      </c>
      <c r="BV36" s="119">
        <f t="shared" si="16"/>
        <v>1</v>
      </c>
      <c r="BW36" s="120">
        <f t="shared" si="17"/>
        <v>0</v>
      </c>
    </row>
    <row r="37" spans="1:75" s="37" customFormat="1" hidden="1" x14ac:dyDescent="0.25">
      <c r="A37" s="22" t="s">
        <v>63</v>
      </c>
      <c r="B37" s="40"/>
      <c r="C37" s="40"/>
      <c r="D37" s="40"/>
      <c r="E37" s="40"/>
      <c r="F37" s="40"/>
      <c r="G37" s="91"/>
      <c r="H37" s="40"/>
      <c r="I37" s="40"/>
      <c r="J37" s="40"/>
      <c r="K37" s="91"/>
      <c r="L37" s="40"/>
      <c r="M37" s="40"/>
      <c r="N37" s="40"/>
      <c r="O37" s="91"/>
      <c r="P37" s="40"/>
      <c r="Q37" s="40"/>
      <c r="R37" s="40"/>
      <c r="S37" s="91"/>
      <c r="T37" s="40"/>
      <c r="U37" s="40"/>
      <c r="V37" s="40"/>
      <c r="W37" s="91"/>
      <c r="X37" s="40"/>
      <c r="Y37" s="40"/>
      <c r="Z37" s="40"/>
      <c r="AA37" s="91">
        <f>'by country'!AF37-'by country'!AA37</f>
        <v>0.10999999999999943</v>
      </c>
      <c r="AB37" s="40">
        <f>'by country'!AG37-'by country'!AB37</f>
        <v>6.9999999999999396E-2</v>
      </c>
      <c r="AC37" s="40">
        <f>'by country'!AH37-'by country'!AC37</f>
        <v>4.0000000000000036E-2</v>
      </c>
      <c r="AD37" s="40">
        <f>'by country'!AI37-'by country'!AD37</f>
        <v>5.9999999999999609E-2</v>
      </c>
      <c r="AE37" s="91"/>
      <c r="AF37" s="40"/>
      <c r="AG37" s="40"/>
      <c r="AH37" s="40"/>
      <c r="AI37" s="91"/>
      <c r="AJ37" s="40"/>
      <c r="AK37" s="40"/>
      <c r="AL37" s="40"/>
      <c r="AM37" s="91"/>
      <c r="AN37" s="40"/>
      <c r="AO37" s="40"/>
      <c r="AP37" s="40"/>
      <c r="AQ37" s="91"/>
      <c r="AR37" s="40"/>
      <c r="AS37" s="40"/>
      <c r="AT37" s="40"/>
      <c r="AU37" s="91"/>
      <c r="AV37" s="40"/>
      <c r="AW37" s="40"/>
      <c r="AX37" s="40"/>
      <c r="AY37" s="93"/>
      <c r="AZ37" s="49"/>
      <c r="BA37" s="49"/>
      <c r="BB37" s="49"/>
      <c r="BC37" s="94"/>
      <c r="BD37" s="50"/>
      <c r="BE37" s="50"/>
      <c r="BF37" s="50"/>
      <c r="BG37" s="91"/>
      <c r="BH37" s="40"/>
      <c r="BI37" s="40"/>
      <c r="BJ37" s="40"/>
      <c r="BK37" s="91">
        <f>'by country'!BT37-'by country'!B37</f>
        <v>0</v>
      </c>
      <c r="BL37" s="40">
        <f>'by country'!BU37-'by country'!C37</f>
        <v>0</v>
      </c>
      <c r="BM37" s="40">
        <f>'by country'!BV37-'by country'!D37</f>
        <v>0</v>
      </c>
      <c r="BN37" s="40">
        <f>'by country'!BW37-'by country'!E37</f>
        <v>0</v>
      </c>
      <c r="BO37" s="148">
        <f t="shared" si="9"/>
        <v>0</v>
      </c>
      <c r="BP37" s="116">
        <f t="shared" si="10"/>
        <v>0</v>
      </c>
      <c r="BQ37" s="115">
        <f t="shared" si="11"/>
        <v>0</v>
      </c>
      <c r="BR37" s="114">
        <f t="shared" si="12"/>
        <v>0</v>
      </c>
      <c r="BS37" s="22">
        <f t="shared" si="13"/>
        <v>0</v>
      </c>
      <c r="BT37" s="117">
        <f t="shared" si="14"/>
        <v>4</v>
      </c>
      <c r="BU37" s="118">
        <f t="shared" si="15"/>
        <v>0</v>
      </c>
      <c r="BV37" s="119">
        <f t="shared" si="16"/>
        <v>0</v>
      </c>
      <c r="BW37" s="120">
        <f t="shared" si="17"/>
        <v>0</v>
      </c>
    </row>
    <row r="38" spans="1:75" s="37" customFormat="1" x14ac:dyDescent="0.25">
      <c r="A38" s="22" t="s">
        <v>33</v>
      </c>
      <c r="B38" s="40"/>
      <c r="C38" s="40"/>
      <c r="D38" s="40"/>
      <c r="E38" s="40"/>
      <c r="F38" s="40"/>
      <c r="G38" s="91"/>
      <c r="H38" s="40"/>
      <c r="I38" s="40"/>
      <c r="J38" s="40"/>
      <c r="K38" s="91"/>
      <c r="L38" s="40"/>
      <c r="M38" s="40"/>
      <c r="N38" s="40"/>
      <c r="O38" s="91"/>
      <c r="P38" s="40"/>
      <c r="Q38" s="40"/>
      <c r="R38" s="40"/>
      <c r="S38" s="91"/>
      <c r="T38" s="40"/>
      <c r="U38" s="40"/>
      <c r="V38" s="40"/>
      <c r="W38" s="91"/>
      <c r="X38" s="40"/>
      <c r="Y38" s="40"/>
      <c r="Z38" s="40"/>
      <c r="AA38" s="91">
        <f>'by country'!AF38-'by country'!AA38</f>
        <v>-6.0000000000000497E-2</v>
      </c>
      <c r="AB38" s="40">
        <f>'by country'!AG38-'by country'!AB38</f>
        <v>-8.0000000000000071E-2</v>
      </c>
      <c r="AC38" s="40">
        <f>'by country'!AH38-'by country'!AC38</f>
        <v>-7.0000000000000284E-2</v>
      </c>
      <c r="AD38" s="40">
        <f>'by country'!AI38-'by country'!AD38</f>
        <v>-0.13999999999999968</v>
      </c>
      <c r="AE38" s="91">
        <f>'by country'!AK38-'by country'!AF38</f>
        <v>0.16000000000000014</v>
      </c>
      <c r="AF38" s="40">
        <f>'by country'!AL38-'by country'!AG38</f>
        <v>0.12999999999999989</v>
      </c>
      <c r="AG38" s="40">
        <f>'by country'!AM38-'by country'!AH38</f>
        <v>0.11000000000000032</v>
      </c>
      <c r="AH38" s="40">
        <f>'by country'!AN38-'by country'!AI38</f>
        <v>0.17999999999999972</v>
      </c>
      <c r="AI38" s="91">
        <f>'by country'!AP38-'by country'!AK38</f>
        <v>0</v>
      </c>
      <c r="AJ38" s="40">
        <f>'by country'!AQ38-'by country'!AL38</f>
        <v>0</v>
      </c>
      <c r="AK38" s="40">
        <f>'by country'!AR38-'by country'!AM38</f>
        <v>0</v>
      </c>
      <c r="AL38" s="40">
        <f>'by country'!AS38-'by country'!AN38</f>
        <v>0</v>
      </c>
      <c r="AM38" s="91">
        <f>'by country'!AU38-'by country'!AP38</f>
        <v>0.20000000000000018</v>
      </c>
      <c r="AN38" s="40">
        <f>'by country'!AV38-'by country'!AQ38</f>
        <v>0.10000000000000053</v>
      </c>
      <c r="AO38" s="40">
        <f>'by country'!AW38-'by country'!AR38</f>
        <v>9.9999999999999645E-2</v>
      </c>
      <c r="AP38" s="40">
        <f>'by country'!AX38-'by country'!AS38</f>
        <v>0.20000000000000018</v>
      </c>
      <c r="AQ38" s="91">
        <f>'by country'!AZ38-'by country'!AU38</f>
        <v>9.9999999999999645E-2</v>
      </c>
      <c r="AR38" s="40">
        <f>'by country'!BA38-'by country'!AV38</f>
        <v>9.9999999999999645E-2</v>
      </c>
      <c r="AS38" s="40">
        <f>'by country'!BB38-'by country'!AW38</f>
        <v>-9.9999999999999645E-2</v>
      </c>
      <c r="AT38" s="40">
        <f>'by country'!BC38-'by country'!AX38</f>
        <v>0</v>
      </c>
      <c r="AU38" s="91">
        <f>'by country'!BE38-'by country'!AZ38</f>
        <v>0.10000000000000053</v>
      </c>
      <c r="AV38" s="40">
        <f>'by country'!BF38-'by country'!BA38</f>
        <v>0</v>
      </c>
      <c r="AW38" s="40">
        <f>'by country'!BG38-'by country'!BB38</f>
        <v>0.20000000000000018</v>
      </c>
      <c r="AX38" s="40">
        <f>'by country'!BH38-'by country'!BC38</f>
        <v>9.9999999999999645E-2</v>
      </c>
      <c r="AY38" s="91">
        <f>'by country'!BJ38-'by country'!BE38</f>
        <v>0</v>
      </c>
      <c r="AZ38" s="40">
        <f>'by country'!BK38-'by country'!BF38</f>
        <v>0.10000000000000053</v>
      </c>
      <c r="BA38" s="40">
        <f>'by country'!BL38-'by country'!BG38</f>
        <v>0</v>
      </c>
      <c r="BB38" s="40">
        <f>'by country'!BM38-'by country'!BH38</f>
        <v>0</v>
      </c>
      <c r="BC38" s="91"/>
      <c r="BD38" s="40"/>
      <c r="BE38" s="40"/>
      <c r="BF38" s="40"/>
      <c r="BG38" s="91">
        <f>'by country'!BT38-'by country'!BJ38</f>
        <v>0.33999999999999986</v>
      </c>
      <c r="BH38" s="40">
        <f>'by country'!BU38-'by country'!BK38</f>
        <v>8.0000000000000071E-2</v>
      </c>
      <c r="BI38" s="40">
        <f>'by country'!BV38-'by country'!BL38</f>
        <v>0.20000000000000018</v>
      </c>
      <c r="BJ38" s="40">
        <f>'by country'!BW38-'by country'!BM38</f>
        <v>0.20000000000000018</v>
      </c>
      <c r="BK38" s="91">
        <f>'by country'!BT38-'by country'!AA38</f>
        <v>0.83999999999999986</v>
      </c>
      <c r="BL38" s="40">
        <f>'by country'!BU38-'by country'!AB38</f>
        <v>0.4300000000000006</v>
      </c>
      <c r="BM38" s="40">
        <f>'by country'!BV38-'by country'!AC38</f>
        <v>0.44000000000000039</v>
      </c>
      <c r="BN38" s="40">
        <f>'by country'!BW38-'by country'!AD38</f>
        <v>0.54</v>
      </c>
      <c r="BO38" s="148">
        <f t="shared" si="9"/>
        <v>0</v>
      </c>
      <c r="BP38" s="116">
        <f t="shared" si="10"/>
        <v>0</v>
      </c>
      <c r="BQ38" s="115">
        <f t="shared" si="11"/>
        <v>1</v>
      </c>
      <c r="BR38" s="114">
        <f t="shared" si="12"/>
        <v>4</v>
      </c>
      <c r="BS38" s="22">
        <f t="shared" si="13"/>
        <v>9</v>
      </c>
      <c r="BT38" s="117">
        <f t="shared" si="14"/>
        <v>9</v>
      </c>
      <c r="BU38" s="118">
        <f t="shared" si="15"/>
        <v>8</v>
      </c>
      <c r="BV38" s="119">
        <f t="shared" si="16"/>
        <v>1</v>
      </c>
      <c r="BW38" s="120">
        <f t="shared" si="17"/>
        <v>0</v>
      </c>
    </row>
    <row r="39" spans="1:75" s="37" customFormat="1" hidden="1" x14ac:dyDescent="0.25">
      <c r="A39" s="22" t="s">
        <v>64</v>
      </c>
      <c r="B39" s="40"/>
      <c r="C39" s="40"/>
      <c r="D39" s="40"/>
      <c r="E39" s="40"/>
      <c r="F39" s="40"/>
      <c r="G39" s="91"/>
      <c r="H39" s="40"/>
      <c r="I39" s="40"/>
      <c r="J39" s="40"/>
      <c r="K39" s="91"/>
      <c r="L39" s="40"/>
      <c r="M39" s="40"/>
      <c r="N39" s="40"/>
      <c r="O39" s="91"/>
      <c r="P39" s="40"/>
      <c r="Q39" s="40"/>
      <c r="R39" s="40"/>
      <c r="S39" s="91"/>
      <c r="T39" s="40"/>
      <c r="U39" s="40"/>
      <c r="V39" s="40"/>
      <c r="W39" s="91"/>
      <c r="X39" s="40"/>
      <c r="Y39" s="40"/>
      <c r="Z39" s="40"/>
      <c r="AA39" s="91"/>
      <c r="AB39" s="40"/>
      <c r="AC39" s="40"/>
      <c r="AD39" s="40"/>
      <c r="AE39" s="91"/>
      <c r="AF39" s="40"/>
      <c r="AG39" s="40"/>
      <c r="AH39" s="40"/>
      <c r="AI39" s="91"/>
      <c r="AJ39" s="40"/>
      <c r="AK39" s="40"/>
      <c r="AL39" s="40"/>
      <c r="AM39" s="91"/>
      <c r="AN39" s="40"/>
      <c r="AO39" s="40"/>
      <c r="AP39" s="40"/>
      <c r="AQ39" s="91"/>
      <c r="AR39" s="40"/>
      <c r="AS39" s="40"/>
      <c r="AT39" s="40"/>
      <c r="AU39" s="91"/>
      <c r="AV39" s="40"/>
      <c r="AW39" s="40"/>
      <c r="AX39" s="40"/>
      <c r="AY39" s="93"/>
      <c r="AZ39" s="49"/>
      <c r="BA39" s="49"/>
      <c r="BB39" s="49"/>
      <c r="BC39" s="91">
        <f>'by country'!BO39-'by country'!AP39</f>
        <v>-0.16999999999999993</v>
      </c>
      <c r="BD39" s="40">
        <f>'by country'!BP39-'by country'!AQ39</f>
        <v>-0.11000000000000032</v>
      </c>
      <c r="BE39" s="40">
        <f>'by country'!BQ39-'by country'!AR39</f>
        <v>-8.0000000000000071E-2</v>
      </c>
      <c r="BF39" s="40">
        <f>'by country'!BR39-'by country'!AS39</f>
        <v>-1.9999999999999574E-2</v>
      </c>
      <c r="BG39" s="91">
        <f>'by country'!BT39-'by country'!BO39</f>
        <v>8.9999999999999858E-2</v>
      </c>
      <c r="BH39" s="40">
        <f>'by country'!BU39-'by country'!BP39</f>
        <v>5.0000000000000711E-2</v>
      </c>
      <c r="BI39" s="40">
        <f>'by country'!BV39-'by country'!BQ39</f>
        <v>4.9999999999999822E-2</v>
      </c>
      <c r="BJ39" s="40">
        <f>'by country'!BW39-'by country'!BR39</f>
        <v>5.9999999999999609E-2</v>
      </c>
      <c r="BK39" s="91">
        <f>'by country'!BT39-'by country'!AP39</f>
        <v>-8.0000000000000071E-2</v>
      </c>
      <c r="BL39" s="40">
        <f>'by country'!BU39-'by country'!AQ39</f>
        <v>-5.9999999999999609E-2</v>
      </c>
      <c r="BM39" s="40">
        <f>'by country'!BV39-'by country'!AR39</f>
        <v>-3.0000000000000249E-2</v>
      </c>
      <c r="BN39" s="40">
        <f>'by country'!BW39-'by country'!AS39</f>
        <v>4.0000000000000036E-2</v>
      </c>
      <c r="BO39" s="148">
        <f t="shared" si="9"/>
        <v>0</v>
      </c>
      <c r="BP39" s="116">
        <f t="shared" si="10"/>
        <v>0</v>
      </c>
      <c r="BQ39" s="115">
        <f t="shared" si="11"/>
        <v>1</v>
      </c>
      <c r="BR39" s="114">
        <f t="shared" si="12"/>
        <v>2</v>
      </c>
      <c r="BS39" s="22">
        <f t="shared" si="13"/>
        <v>0</v>
      </c>
      <c r="BT39" s="117">
        <f t="shared" si="14"/>
        <v>4</v>
      </c>
      <c r="BU39" s="118">
        <f t="shared" si="15"/>
        <v>0</v>
      </c>
      <c r="BV39" s="119">
        <f t="shared" si="16"/>
        <v>0</v>
      </c>
      <c r="BW39" s="120">
        <f t="shared" si="17"/>
        <v>0</v>
      </c>
    </row>
    <row r="40" spans="1:75" s="37" customFormat="1" hidden="1" x14ac:dyDescent="0.25">
      <c r="A40" s="22" t="s">
        <v>34</v>
      </c>
      <c r="B40" s="40"/>
      <c r="C40" s="40"/>
      <c r="D40" s="40"/>
      <c r="E40" s="40"/>
      <c r="F40" s="40"/>
      <c r="G40" s="91"/>
      <c r="H40" s="40"/>
      <c r="I40" s="40"/>
      <c r="J40" s="40"/>
      <c r="K40" s="91">
        <f>'by country'!L40-'by country'!G40</f>
        <v>1.9999999999999574E-2</v>
      </c>
      <c r="L40" s="40">
        <f>'by country'!M40-'by country'!H40</f>
        <v>7.0000000000000284E-2</v>
      </c>
      <c r="M40" s="40">
        <f>'by country'!N40-'by country'!I40</f>
        <v>-0.23999999999999932</v>
      </c>
      <c r="N40" s="40">
        <f>'by country'!O40-'by country'!J40</f>
        <v>-2.0000000000000462E-2</v>
      </c>
      <c r="O40" s="91">
        <f>'by country'!Q40-'by country'!L40</f>
        <v>3.0000000000000249E-2</v>
      </c>
      <c r="P40" s="40">
        <f>'by country'!R40-'by country'!M40</f>
        <v>7.0000000000000284E-2</v>
      </c>
      <c r="Q40" s="40">
        <f>'by country'!S40-'by country'!N40</f>
        <v>0.12000000000000011</v>
      </c>
      <c r="R40" s="40">
        <f>'by country'!T40-'by country'!O40</f>
        <v>-4.0000000000000036E-2</v>
      </c>
      <c r="S40" s="91">
        <f>'by country'!V40-'by country'!Q40</f>
        <v>-3.0000000000000249E-2</v>
      </c>
      <c r="T40" s="40">
        <f>'by country'!W40-'by country'!R40</f>
        <v>4.9999999999999822E-2</v>
      </c>
      <c r="U40" s="40">
        <f>'by country'!X40-'by country'!S40</f>
        <v>-4.0000000000000036E-2</v>
      </c>
      <c r="V40" s="40">
        <f>'by country'!Y40-'by country'!T40</f>
        <v>1.0000000000000675E-2</v>
      </c>
      <c r="W40" s="91">
        <f>'by country'!AA40-'by country'!V40</f>
        <v>0.12999999999999989</v>
      </c>
      <c r="X40" s="40">
        <f>'by country'!AB40-'by country'!W40</f>
        <v>-3.0000000000000249E-2</v>
      </c>
      <c r="Y40" s="40">
        <f>'by country'!AC40-'by country'!X40</f>
        <v>9.9999999999997868E-3</v>
      </c>
      <c r="Z40" s="40">
        <f>'by country'!AD40-'by country'!Y40</f>
        <v>-3.0000000000000249E-2</v>
      </c>
      <c r="AA40" s="91">
        <f>'by country'!AF40-'by country'!AA40</f>
        <v>4.9999999999999822E-2</v>
      </c>
      <c r="AB40" s="40">
        <f>'by country'!AG40-'by country'!AB40</f>
        <v>0.11000000000000032</v>
      </c>
      <c r="AC40" s="40">
        <f>'by country'!AH40-'by country'!AC40</f>
        <v>0</v>
      </c>
      <c r="AD40" s="40">
        <f>'by country'!AI40-'by country'!AD40</f>
        <v>-4.9999999999999822E-2</v>
      </c>
      <c r="AE40" s="91">
        <f>'by country'!AP40-'by country'!AK40</f>
        <v>0</v>
      </c>
      <c r="AF40" s="40">
        <f>'by country'!AQ40-'by country'!AL40</f>
        <v>0</v>
      </c>
      <c r="AG40" s="40">
        <f>'by country'!AR40-'by country'!AM40</f>
        <v>0</v>
      </c>
      <c r="AH40" s="40">
        <f>'by country'!AS40-'by country'!AN40</f>
        <v>0</v>
      </c>
      <c r="AI40" s="91">
        <f>'by country'!AP40-'by country'!AK40</f>
        <v>0</v>
      </c>
      <c r="AJ40" s="40">
        <f>'by country'!AQ40-'by country'!AL40</f>
        <v>0</v>
      </c>
      <c r="AK40" s="40">
        <f>'by country'!AR40-'by country'!AM40</f>
        <v>0</v>
      </c>
      <c r="AL40" s="40">
        <f>'by country'!AS40-'by country'!AN40</f>
        <v>0</v>
      </c>
      <c r="AM40" s="91">
        <f>'by country'!AU40-'by country'!AP40</f>
        <v>0</v>
      </c>
      <c r="AN40" s="40">
        <f>'by country'!AV40-'by country'!AQ40</f>
        <v>0</v>
      </c>
      <c r="AO40" s="40">
        <f>'by country'!AW40-'by country'!AR40</f>
        <v>0</v>
      </c>
      <c r="AP40" s="40">
        <f>'by country'!AX40-'by country'!AS40</f>
        <v>-9.9999999999999645E-2</v>
      </c>
      <c r="AQ40" s="91">
        <f>'by country'!AZ40-'by country'!AU40</f>
        <v>0.10000000000000053</v>
      </c>
      <c r="AR40" s="40">
        <f>'by country'!BA40-'by country'!AV40</f>
        <v>0</v>
      </c>
      <c r="AS40" s="40">
        <f>'by country'!BB40-'by country'!AW40</f>
        <v>0</v>
      </c>
      <c r="AT40" s="40">
        <f>'by country'!BC40-'by country'!AX40</f>
        <v>9.9999999999999645E-2</v>
      </c>
      <c r="AU40" s="91">
        <f>'by country'!BE40-'by country'!AZ40</f>
        <v>0</v>
      </c>
      <c r="AV40" s="40">
        <f>'by country'!BF40-'by country'!BA40</f>
        <v>0.10000000000000053</v>
      </c>
      <c r="AW40" s="40">
        <f>'by country'!BG40-'by country'!BB40</f>
        <v>9.9999999999999645E-2</v>
      </c>
      <c r="AX40" s="40">
        <f>'by country'!BH40-'by country'!BC40</f>
        <v>0</v>
      </c>
      <c r="AY40" s="91">
        <f>'by country'!BJ40-'by country'!BE40</f>
        <v>9.9999999999999645E-2</v>
      </c>
      <c r="AZ40" s="40">
        <f>'by country'!BK40-'by country'!BF40</f>
        <v>9.9999999999999645E-2</v>
      </c>
      <c r="BA40" s="40">
        <f>'by country'!BL40-'by country'!BG40</f>
        <v>0</v>
      </c>
      <c r="BB40" s="40">
        <f>'by country'!BM40-'by country'!BH40</f>
        <v>0</v>
      </c>
      <c r="BC40" s="91">
        <f>'by country'!BO40-'by country'!BJ40</f>
        <v>0.12999999999999989</v>
      </c>
      <c r="BD40" s="40">
        <f>'by country'!BP40-'by country'!BK40</f>
        <v>0.11000000000000032</v>
      </c>
      <c r="BE40" s="40">
        <f>'by country'!BQ40-'by country'!BL40</f>
        <v>-9.9999999999997868E-3</v>
      </c>
      <c r="BF40" s="40">
        <f>'by country'!BR40-'by country'!BM40</f>
        <v>7.0000000000000284E-2</v>
      </c>
      <c r="BG40" s="91">
        <f>'by country'!BT40-'by country'!BO40</f>
        <v>-1.9999999999999574E-2</v>
      </c>
      <c r="BH40" s="40">
        <f>'by country'!BU40-'by country'!BP40</f>
        <v>1.9999999999999574E-2</v>
      </c>
      <c r="BI40" s="40">
        <f>'by country'!BV40-'by country'!BQ40</f>
        <v>-2.0000000000000462E-2</v>
      </c>
      <c r="BJ40" s="40">
        <f>'by country'!BW40-'by country'!BR40</f>
        <v>-1.9999999999999574E-2</v>
      </c>
      <c r="BK40" s="91">
        <f>'by country'!BT40-'by country'!G40</f>
        <v>0.46999999999999975</v>
      </c>
      <c r="BL40" s="40">
        <f>'by country'!BU40-'by country'!H40</f>
        <v>0.58999999999999986</v>
      </c>
      <c r="BM40" s="40">
        <f>'by country'!BV40-'by country'!I40</f>
        <v>-0.12999999999999989</v>
      </c>
      <c r="BN40" s="40">
        <f>'by country'!BW40-'by country'!J40</f>
        <v>-8.9999999999999858E-2</v>
      </c>
      <c r="BO40" s="148">
        <f t="shared" si="9"/>
        <v>0</v>
      </c>
      <c r="BP40" s="116">
        <f t="shared" si="10"/>
        <v>0</v>
      </c>
      <c r="BQ40" s="115">
        <f t="shared" si="11"/>
        <v>1</v>
      </c>
      <c r="BR40" s="114">
        <f t="shared" si="12"/>
        <v>12</v>
      </c>
      <c r="BS40" s="22">
        <f t="shared" si="13"/>
        <v>18</v>
      </c>
      <c r="BT40" s="117">
        <f t="shared" si="14"/>
        <v>18</v>
      </c>
      <c r="BU40" s="118">
        <f t="shared" si="15"/>
        <v>3</v>
      </c>
      <c r="BV40" s="119">
        <f t="shared" si="16"/>
        <v>0</v>
      </c>
      <c r="BW40" s="120">
        <f t="shared" si="17"/>
        <v>0</v>
      </c>
    </row>
    <row r="41" spans="1:75" s="37" customFormat="1" x14ac:dyDescent="0.25">
      <c r="A41" s="22" t="s">
        <v>35</v>
      </c>
      <c r="B41" s="40"/>
      <c r="C41" s="40"/>
      <c r="D41" s="40"/>
      <c r="E41" s="40"/>
      <c r="F41" s="40"/>
      <c r="G41" s="91"/>
      <c r="H41" s="40"/>
      <c r="I41" s="40"/>
      <c r="J41" s="40"/>
      <c r="K41" s="91"/>
      <c r="L41" s="40"/>
      <c r="M41" s="40"/>
      <c r="N41" s="40"/>
      <c r="O41" s="91"/>
      <c r="P41" s="40"/>
      <c r="Q41" s="40"/>
      <c r="R41" s="40"/>
      <c r="S41" s="91"/>
      <c r="T41" s="40"/>
      <c r="U41" s="40"/>
      <c r="V41" s="40"/>
      <c r="W41" s="91">
        <f>'by country'!AA41-'by country'!V41</f>
        <v>3.0000000000000249E-2</v>
      </c>
      <c r="X41" s="40">
        <f>'by country'!AB41-'by country'!W41</f>
        <v>-0.16999999999999993</v>
      </c>
      <c r="Y41" s="40">
        <f>'by country'!AC41-'by country'!X41</f>
        <v>-7.0000000000000284E-2</v>
      </c>
      <c r="Z41" s="40">
        <f>'by country'!AD41-'by country'!Y41</f>
        <v>-8.0000000000000071E-2</v>
      </c>
      <c r="AA41" s="91">
        <f>'by country'!AF41-'by country'!AA41</f>
        <v>-0.20000000000000018</v>
      </c>
      <c r="AB41" s="40">
        <f>'by country'!AG41-'by country'!AB41</f>
        <v>-0.17999999999999972</v>
      </c>
      <c r="AC41" s="40">
        <f>'by country'!AH41-'by country'!AC41</f>
        <v>-0.13999999999999968</v>
      </c>
      <c r="AD41" s="40">
        <f>'by country'!AI41-'by country'!AD41</f>
        <v>-0.13999999999999968</v>
      </c>
      <c r="AE41" s="91">
        <f>'by country'!AP41-'by country'!AK41</f>
        <v>-9.9999999999999645E-2</v>
      </c>
      <c r="AF41" s="40">
        <f>'by country'!AQ41-'by country'!AL41</f>
        <v>-0.10000000000000053</v>
      </c>
      <c r="AG41" s="40">
        <f>'by country'!AR41-'by country'!AM41</f>
        <v>0</v>
      </c>
      <c r="AH41" s="40">
        <f>'by country'!AS41-'by country'!AN41</f>
        <v>-0.10000000000000053</v>
      </c>
      <c r="AI41" s="91">
        <f>'by country'!AP41-'by country'!AK41</f>
        <v>-9.9999999999999645E-2</v>
      </c>
      <c r="AJ41" s="40">
        <f>'by country'!AQ41-'by country'!AL41</f>
        <v>-0.10000000000000053</v>
      </c>
      <c r="AK41" s="40">
        <f>'by country'!AR41-'by country'!AM41</f>
        <v>0</v>
      </c>
      <c r="AL41" s="40">
        <f>'by country'!AS41-'by country'!AN41</f>
        <v>-0.10000000000000053</v>
      </c>
      <c r="AM41" s="91">
        <f>'by country'!AU41-'by country'!AP41</f>
        <v>-0.10000000000000053</v>
      </c>
      <c r="AN41" s="40">
        <f>'by country'!AV41-'by country'!AQ41</f>
        <v>-9.9999999999999645E-2</v>
      </c>
      <c r="AO41" s="40">
        <f>'by country'!AW41-'by country'!AR41</f>
        <v>0</v>
      </c>
      <c r="AP41" s="40">
        <f>'by country'!AX41-'by country'!AS41</f>
        <v>0</v>
      </c>
      <c r="AQ41" s="91">
        <f>'by country'!AZ41-'by country'!AU41</f>
        <v>0.10000000000000053</v>
      </c>
      <c r="AR41" s="40">
        <f>'by country'!BA41-'by country'!AV41</f>
        <v>9.9999999999999645E-2</v>
      </c>
      <c r="AS41" s="40">
        <f>'by country'!BB41-'by country'!AW41</f>
        <v>-0.10000000000000053</v>
      </c>
      <c r="AT41" s="40">
        <f>'by country'!BC41-'by country'!AX41</f>
        <v>0</v>
      </c>
      <c r="AU41" s="91">
        <f>'by country'!BE41-'by country'!AZ41</f>
        <v>0</v>
      </c>
      <c r="AV41" s="40">
        <f>'by country'!BF41-'by country'!BA41</f>
        <v>0</v>
      </c>
      <c r="AW41" s="40">
        <f>'by country'!BG41-'by country'!BB41</f>
        <v>0</v>
      </c>
      <c r="AX41" s="40">
        <f>'by country'!BH41-'by country'!BC41</f>
        <v>0</v>
      </c>
      <c r="AY41" s="91">
        <f>'by country'!BJ41-'by country'!BE41</f>
        <v>0</v>
      </c>
      <c r="AZ41" s="40">
        <f>'by country'!BK41-'by country'!BF41</f>
        <v>0</v>
      </c>
      <c r="BA41" s="40">
        <f>'by country'!BL41-'by country'!BG41</f>
        <v>0</v>
      </c>
      <c r="BB41" s="40">
        <f>'by country'!BM41-'by country'!BH41</f>
        <v>-9.9999999999999645E-2</v>
      </c>
      <c r="BC41" s="91">
        <f>'by country'!BO41-'by country'!BJ41</f>
        <v>0.35999999999999943</v>
      </c>
      <c r="BD41" s="40">
        <f>'by country'!BP41-'by country'!BK41</f>
        <v>0.25</v>
      </c>
      <c r="BE41" s="40">
        <f>'by country'!BQ41-'by country'!BL41</f>
        <v>0.1800000000000006</v>
      </c>
      <c r="BF41" s="40">
        <f>'by country'!BR41-'by country'!BM41</f>
        <v>0.19000000000000039</v>
      </c>
      <c r="BG41" s="91">
        <f>'by country'!BT41-'by country'!BO41</f>
        <v>7.0000000000000284E-2</v>
      </c>
      <c r="BH41" s="40">
        <f>'by country'!BU41-'by country'!BP41</f>
        <v>3.0000000000000249E-2</v>
      </c>
      <c r="BI41" s="40">
        <f>'by country'!BV41-'by country'!BQ41</f>
        <v>0.12999999999999989</v>
      </c>
      <c r="BJ41" s="40">
        <f>'by country'!BW41-'by country'!BR41</f>
        <v>6.9999999999999396E-2</v>
      </c>
      <c r="BK41" s="91">
        <f>'by country'!BT41-'by country'!V41</f>
        <v>0.19000000000000039</v>
      </c>
      <c r="BL41" s="40">
        <f>'by country'!BU41-'by country'!W41</f>
        <v>-5.9999999999999609E-2</v>
      </c>
      <c r="BM41" s="40">
        <f>'by country'!BV41-'by country'!X41</f>
        <v>9.9999999999997868E-3</v>
      </c>
      <c r="BN41" s="40">
        <f>'by country'!BW41-'by country'!Y41</f>
        <v>-0.12999999999999989</v>
      </c>
      <c r="BO41" s="148">
        <f t="shared" si="9"/>
        <v>0</v>
      </c>
      <c r="BP41" s="116">
        <f t="shared" si="10"/>
        <v>0</v>
      </c>
      <c r="BQ41" s="115">
        <f t="shared" si="11"/>
        <v>5</v>
      </c>
      <c r="BR41" s="114">
        <f t="shared" si="12"/>
        <v>12</v>
      </c>
      <c r="BS41" s="22">
        <f t="shared" si="13"/>
        <v>12</v>
      </c>
      <c r="BT41" s="117">
        <f t="shared" si="14"/>
        <v>6</v>
      </c>
      <c r="BU41" s="118">
        <f t="shared" si="15"/>
        <v>4</v>
      </c>
      <c r="BV41" s="119">
        <f t="shared" si="16"/>
        <v>1</v>
      </c>
      <c r="BW41" s="120">
        <f t="shared" si="17"/>
        <v>0</v>
      </c>
    </row>
    <row r="42" spans="1:75" s="37" customFormat="1" hidden="1" x14ac:dyDescent="0.25">
      <c r="A42" s="22" t="s">
        <v>72</v>
      </c>
      <c r="B42" s="40"/>
      <c r="C42" s="40"/>
      <c r="D42" s="40"/>
      <c r="E42" s="40"/>
      <c r="F42" s="40"/>
      <c r="G42" s="91"/>
      <c r="H42" s="40"/>
      <c r="I42" s="40"/>
      <c r="J42" s="40"/>
      <c r="K42" s="91"/>
      <c r="L42" s="40"/>
      <c r="M42" s="40"/>
      <c r="N42" s="40"/>
      <c r="O42" s="91"/>
      <c r="P42" s="40"/>
      <c r="Q42" s="40"/>
      <c r="R42" s="40"/>
      <c r="S42" s="91"/>
      <c r="T42" s="40"/>
      <c r="U42" s="40"/>
      <c r="V42" s="40"/>
      <c r="W42" s="91"/>
      <c r="X42" s="40"/>
      <c r="Y42" s="40"/>
      <c r="Z42" s="40"/>
      <c r="AA42" s="91"/>
      <c r="AB42" s="40"/>
      <c r="AC42" s="40"/>
      <c r="AD42" s="40"/>
      <c r="AE42" s="91"/>
      <c r="AF42" s="40"/>
      <c r="AG42" s="40"/>
      <c r="AH42" s="40"/>
      <c r="AI42" s="91"/>
      <c r="AJ42" s="40"/>
      <c r="AK42" s="40"/>
      <c r="AL42" s="40"/>
      <c r="AM42" s="91"/>
      <c r="AN42" s="40"/>
      <c r="AO42" s="40"/>
      <c r="AP42" s="40"/>
      <c r="AQ42" s="91"/>
      <c r="AR42" s="40"/>
      <c r="AS42" s="40"/>
      <c r="AT42" s="40"/>
      <c r="AU42" s="91"/>
      <c r="AV42" s="40"/>
      <c r="AW42" s="40"/>
      <c r="AX42" s="40"/>
      <c r="AY42" s="93"/>
      <c r="AZ42" s="49"/>
      <c r="BA42" s="49"/>
      <c r="BB42" s="49"/>
      <c r="BC42" s="91"/>
      <c r="BD42" s="40"/>
      <c r="BE42" s="40"/>
      <c r="BF42" s="40"/>
      <c r="BG42" s="91"/>
      <c r="BH42" s="40"/>
      <c r="BI42" s="40"/>
      <c r="BJ42" s="40"/>
      <c r="BK42" s="91"/>
      <c r="BL42" s="40"/>
      <c r="BM42" s="40"/>
      <c r="BN42" s="40"/>
      <c r="BO42" s="148"/>
      <c r="BP42" s="116"/>
      <c r="BQ42" s="115"/>
      <c r="BR42" s="114"/>
      <c r="BS42" s="22"/>
      <c r="BT42" s="117"/>
      <c r="BU42" s="118"/>
      <c r="BV42" s="119"/>
      <c r="BW42" s="120"/>
    </row>
    <row r="43" spans="1:75" s="37" customFormat="1" hidden="1" x14ac:dyDescent="0.25">
      <c r="A43" s="22" t="s">
        <v>36</v>
      </c>
      <c r="B43" s="40"/>
      <c r="C43" s="40"/>
      <c r="D43" s="40"/>
      <c r="E43" s="40"/>
      <c r="F43" s="40"/>
      <c r="G43" s="91"/>
      <c r="H43" s="40"/>
      <c r="I43" s="40"/>
      <c r="J43" s="40"/>
      <c r="K43" s="91"/>
      <c r="L43" s="40"/>
      <c r="M43" s="40"/>
      <c r="N43" s="40"/>
      <c r="O43" s="91"/>
      <c r="P43" s="40"/>
      <c r="Q43" s="40"/>
      <c r="R43" s="40"/>
      <c r="S43" s="91"/>
      <c r="T43" s="40"/>
      <c r="U43" s="40"/>
      <c r="V43" s="40"/>
      <c r="W43" s="91"/>
      <c r="X43" s="40"/>
      <c r="Y43" s="40"/>
      <c r="Z43" s="40"/>
      <c r="AA43" s="91"/>
      <c r="AB43" s="40"/>
      <c r="AC43" s="40"/>
      <c r="AD43" s="40"/>
      <c r="AE43" s="91">
        <f>'by country'!AK43-'by country'!AA43</f>
        <v>-3.0000000000000249E-2</v>
      </c>
      <c r="AF43" s="40">
        <f>'by country'!AL43-'by country'!AB43</f>
        <v>0</v>
      </c>
      <c r="AG43" s="40">
        <f>'by country'!AM43-'by country'!AC43</f>
        <v>-1.9999999999999574E-2</v>
      </c>
      <c r="AH43" s="40">
        <f>'by country'!AN43-'by country'!AD43</f>
        <v>-4.9999999999999822E-2</v>
      </c>
      <c r="AI43" s="91">
        <f>'by country'!AP43-'by country'!AK43</f>
        <v>0.10000000000000053</v>
      </c>
      <c r="AJ43" s="40">
        <f>'by country'!AQ43-'by country'!AL43</f>
        <v>0</v>
      </c>
      <c r="AK43" s="40">
        <f>'by country'!AR43-'by country'!AM43</f>
        <v>0</v>
      </c>
      <c r="AL43" s="40">
        <f>'by country'!AS43-'by country'!AN43</f>
        <v>9.9999999999999645E-2</v>
      </c>
      <c r="AM43" s="91">
        <f>'by country'!AU43-'by country'!AP43</f>
        <v>0</v>
      </c>
      <c r="AN43" s="40">
        <f>'by country'!AV43-'by country'!AQ43</f>
        <v>9.9999999999999645E-2</v>
      </c>
      <c r="AO43" s="40">
        <f>'by country'!AW43-'by country'!AR43</f>
        <v>9.9999999999999645E-2</v>
      </c>
      <c r="AP43" s="40">
        <f>'by country'!AX43-'by country'!AS43</f>
        <v>9.9999999999999645E-2</v>
      </c>
      <c r="AQ43" s="91">
        <f>'by country'!AZ43-'by country'!AU43</f>
        <v>9.9999999999999645E-2</v>
      </c>
      <c r="AR43" s="40">
        <f>'by country'!BA43-'by country'!AV43</f>
        <v>-9.9999999999999645E-2</v>
      </c>
      <c r="AS43" s="40">
        <f>'by country'!BB43-'by country'!AW43</f>
        <v>-9.9999999999999645E-2</v>
      </c>
      <c r="AT43" s="40">
        <f>'by country'!BC43-'by country'!AX43</f>
        <v>0</v>
      </c>
      <c r="AU43" s="91">
        <f>'by country'!BE43-'by country'!AZ43</f>
        <v>0</v>
      </c>
      <c r="AV43" s="40">
        <f>'by country'!BF43-'by country'!BA43</f>
        <v>0.19999999999999929</v>
      </c>
      <c r="AW43" s="40">
        <f>'by country'!BG43-'by country'!BB43</f>
        <v>9.9999999999999645E-2</v>
      </c>
      <c r="AX43" s="40">
        <f>'by country'!BH43-'by country'!BC43</f>
        <v>0</v>
      </c>
      <c r="AY43" s="91">
        <f>'by country'!BJ43-'by country'!BE43</f>
        <v>0.10000000000000053</v>
      </c>
      <c r="AZ43" s="40">
        <f>'by country'!BK43-'by country'!BF43</f>
        <v>0</v>
      </c>
      <c r="BA43" s="40">
        <f>'by country'!BL43-'by country'!BG43</f>
        <v>0</v>
      </c>
      <c r="BB43" s="40">
        <f>'by country'!BM43-'by country'!BH43</f>
        <v>0.10000000000000053</v>
      </c>
      <c r="BC43" s="91">
        <f>'by country'!BO43-'by country'!BJ43</f>
        <v>0.11999999999999922</v>
      </c>
      <c r="BD43" s="40">
        <f>'by country'!BP43-'by country'!BK43</f>
        <v>6.0000000000000497E-2</v>
      </c>
      <c r="BE43" s="40">
        <f>'by country'!BQ43-'by country'!BL43</f>
        <v>1.0000000000000675E-2</v>
      </c>
      <c r="BF43" s="40">
        <f>'by country'!BR43-'by country'!BM43</f>
        <v>9.9999999999997868E-3</v>
      </c>
      <c r="BG43" s="91">
        <f>'by country'!BT43-'by country'!BO43</f>
        <v>6.0000000000000497E-2</v>
      </c>
      <c r="BH43" s="40">
        <f>'by country'!BU43-'by country'!BP43</f>
        <v>8.9999999999999858E-2</v>
      </c>
      <c r="BI43" s="40">
        <f>'by country'!BV43-'by country'!BQ43</f>
        <v>-6.0000000000000497E-2</v>
      </c>
      <c r="BJ43" s="40">
        <f>'by country'!BW43-'by country'!BR43</f>
        <v>3.0000000000000249E-2</v>
      </c>
      <c r="BK43" s="91">
        <f>'by country'!BT43-'by country'!AA43</f>
        <v>0.45000000000000018</v>
      </c>
      <c r="BL43" s="40">
        <f>'by country'!BU43-'by country'!AB43</f>
        <v>0.34999999999999964</v>
      </c>
      <c r="BM43" s="40">
        <f>'by country'!BV43-'by country'!AC43</f>
        <v>3.0000000000000249E-2</v>
      </c>
      <c r="BN43" s="40">
        <f>'by country'!BW43-'by country'!AD43</f>
        <v>0.29000000000000004</v>
      </c>
      <c r="BO43" s="148">
        <f t="shared" ref="BO43:BO51" si="18">COUNTIF(B43:BJ43, "&lt;-0.51")</f>
        <v>0</v>
      </c>
      <c r="BP43" s="116">
        <f t="shared" ref="BP43:BP51" si="19">COUNTIFS(B43:BJ43,"&lt;-0.25", B43:BJ43,"&gt;-0.51")</f>
        <v>0</v>
      </c>
      <c r="BQ43" s="115">
        <f t="shared" ref="BQ43:BQ51" si="20">COUNTIFS(B43:BJ43,"&lt;-0.11", B43:BJ43,"&gt;-0.25")</f>
        <v>0</v>
      </c>
      <c r="BR43" s="114">
        <f t="shared" ref="BR43:BR51" si="21">COUNTIFS(B43:BJ43,"&lt;-0.001", B43:BJ43,"&gt;-0.11")</f>
        <v>6</v>
      </c>
      <c r="BS43" s="22">
        <f t="shared" ref="BS43:BS51" si="22">COUNTIFS(B43:BJ43,"0.00")</f>
        <v>9</v>
      </c>
      <c r="BT43" s="117">
        <f t="shared" ref="BT43:BT51" si="23">COUNTIFS(B43:BJ43,"&gt;0.001", B43:BJ43,"&lt;0.12")</f>
        <v>16</v>
      </c>
      <c r="BU43" s="118">
        <f t="shared" ref="BU43:BU51" si="24">COUNTIFS(B43:BJ43,"&gt;0.11", B43:BJ43,"&lt;0.26")</f>
        <v>2</v>
      </c>
      <c r="BV43" s="119">
        <f t="shared" ref="BV43:BV51" si="25">COUNTIFS(B43:BJ43,"&gt;0.25", B43:BJ43,"&lt;0.51")</f>
        <v>0</v>
      </c>
      <c r="BW43" s="120">
        <f t="shared" ref="BW43:BW51" si="26">COUNTIF(B43:BJ43, "&gt;0.51")</f>
        <v>0</v>
      </c>
    </row>
    <row r="44" spans="1:75" s="37" customFormat="1" x14ac:dyDescent="0.25">
      <c r="A44" s="22" t="s">
        <v>37</v>
      </c>
      <c r="B44" s="40"/>
      <c r="C44" s="40"/>
      <c r="D44" s="40"/>
      <c r="E44" s="40"/>
      <c r="F44" s="40"/>
      <c r="G44" s="91">
        <f>'by country'!G44-'by country'!B44</f>
        <v>1.0000000000000675E-2</v>
      </c>
      <c r="H44" s="40">
        <f>'by country'!H44-'by country'!C44</f>
        <v>-1.0000000000000675E-2</v>
      </c>
      <c r="I44" s="40">
        <f>'by country'!I44-'by country'!D44</f>
        <v>-0.11000000000000032</v>
      </c>
      <c r="J44" s="40">
        <f>'by country'!J44-'by country'!E44</f>
        <v>-4.9999999999999822E-2</v>
      </c>
      <c r="K44" s="91">
        <f>'by country'!L44-'by country'!G44</f>
        <v>-1.0000000000000675E-2</v>
      </c>
      <c r="L44" s="40">
        <f>'by country'!M44-'by country'!H44</f>
        <v>7.0000000000000284E-2</v>
      </c>
      <c r="M44" s="40">
        <f>'by country'!N44-'by country'!I44</f>
        <v>-6.9999999999999396E-2</v>
      </c>
      <c r="N44" s="40">
        <f>'by country'!O44-'by country'!J44</f>
        <v>-4.0000000000000036E-2</v>
      </c>
      <c r="O44" s="91">
        <f>'by country'!Q44-'by country'!L44</f>
        <v>-8.0000000000000071E-2</v>
      </c>
      <c r="P44" s="40">
        <f>'by country'!R44-'by country'!M44</f>
        <v>-3.0000000000000249E-2</v>
      </c>
      <c r="Q44" s="40">
        <f>'by country'!S44-'by country'!N44</f>
        <v>-1.0000000000000675E-2</v>
      </c>
      <c r="R44" s="40">
        <f>'by country'!T44-'by country'!O44</f>
        <v>-3.0000000000000249E-2</v>
      </c>
      <c r="S44" s="91">
        <f>'by country'!V44-'by country'!Q44</f>
        <v>0</v>
      </c>
      <c r="T44" s="40">
        <f>'by country'!W44-'by country'!R44</f>
        <v>-4.9999999999999822E-2</v>
      </c>
      <c r="U44" s="40">
        <f>'by country'!X44-'by country'!S44</f>
        <v>-0.12000000000000011</v>
      </c>
      <c r="V44" s="40">
        <f>'by country'!Y44-'by country'!T44</f>
        <v>-8.0000000000000071E-2</v>
      </c>
      <c r="W44" s="91">
        <f>'by country'!AA44-'by country'!V44</f>
        <v>0.12000000000000011</v>
      </c>
      <c r="X44" s="40">
        <f>'by country'!AB44-'by country'!W44</f>
        <v>-4.0000000000000036E-2</v>
      </c>
      <c r="Y44" s="40">
        <f>'by country'!AC44-'by country'!X44</f>
        <v>-2.9999999999999361E-2</v>
      </c>
      <c r="Z44" s="40">
        <f>'by country'!AD44-'by country'!Y44</f>
        <v>-2.9999999999999361E-2</v>
      </c>
      <c r="AA44" s="91">
        <f>'by country'!AF44-'by country'!AA44</f>
        <v>9.0000000000000746E-2</v>
      </c>
      <c r="AB44" s="40">
        <f>'by country'!AG44-'by country'!AB44</f>
        <v>0.10000000000000053</v>
      </c>
      <c r="AC44" s="40">
        <f>'by country'!AH44-'by country'!AC44</f>
        <v>0.12000000000000011</v>
      </c>
      <c r="AD44" s="40">
        <f>'by country'!AI44-'by country'!AD44</f>
        <v>9.9999999999999645E-2</v>
      </c>
      <c r="AE44" s="91">
        <f>'by country'!AP44-'by country'!AK44</f>
        <v>0.19999999999999929</v>
      </c>
      <c r="AF44" s="40">
        <f>'by country'!AQ44-'by country'!AL44</f>
        <v>0</v>
      </c>
      <c r="AG44" s="40">
        <f>'by country'!AR44-'by country'!AM44</f>
        <v>0</v>
      </c>
      <c r="AH44" s="40">
        <f>'by country'!AS44-'by country'!AN44</f>
        <v>9.9999999999999645E-2</v>
      </c>
      <c r="AI44" s="91">
        <f>'by country'!AP44-'by country'!AK44</f>
        <v>0.19999999999999929</v>
      </c>
      <c r="AJ44" s="40">
        <f>'by country'!AQ44-'by country'!AL44</f>
        <v>0</v>
      </c>
      <c r="AK44" s="40">
        <f>'by country'!AR44-'by country'!AM44</f>
        <v>0</v>
      </c>
      <c r="AL44" s="40">
        <f>'by country'!AS44-'by country'!AN44</f>
        <v>9.9999999999999645E-2</v>
      </c>
      <c r="AM44" s="91">
        <f>'by country'!AU44-'by country'!AP44</f>
        <v>0</v>
      </c>
      <c r="AN44" s="40">
        <f>'by country'!AV44-'by country'!AQ44</f>
        <v>0.20000000000000018</v>
      </c>
      <c r="AO44" s="40">
        <f>'by country'!AW44-'by country'!AR44</f>
        <v>0</v>
      </c>
      <c r="AP44" s="40">
        <f>'by country'!AX44-'by country'!AS44</f>
        <v>9.9999999999999645E-2</v>
      </c>
      <c r="AQ44" s="91">
        <f>'by country'!AZ44-'by country'!AU44</f>
        <v>0</v>
      </c>
      <c r="AR44" s="40">
        <f>'by country'!BA44-'by country'!AV44</f>
        <v>0</v>
      </c>
      <c r="AS44" s="40">
        <f>'by country'!BB44-'by country'!AW44</f>
        <v>9.9999999999999645E-2</v>
      </c>
      <c r="AT44" s="40">
        <f>'by country'!BC44-'by country'!AX44</f>
        <v>0.10000000000000053</v>
      </c>
      <c r="AU44" s="91">
        <f>'by country'!BE44-'by country'!AZ44</f>
        <v>0</v>
      </c>
      <c r="AV44" s="40">
        <f>'by country'!BF44-'by country'!BA44</f>
        <v>0</v>
      </c>
      <c r="AW44" s="40">
        <f>'by country'!BG44-'by country'!BB44</f>
        <v>0</v>
      </c>
      <c r="AX44" s="40">
        <f>'by country'!BH44-'by country'!BC44</f>
        <v>-0.10000000000000053</v>
      </c>
      <c r="AY44" s="91">
        <f>'by country'!BJ44-'by country'!BE44</f>
        <v>0</v>
      </c>
      <c r="AZ44" s="40">
        <f>'by country'!BK44-'by country'!BF44</f>
        <v>0</v>
      </c>
      <c r="BA44" s="40">
        <f>'by country'!BL44-'by country'!BG44</f>
        <v>0</v>
      </c>
      <c r="BB44" s="40">
        <f>'by country'!BM44-'by country'!BH44</f>
        <v>0</v>
      </c>
      <c r="BC44" s="91">
        <f>'by country'!BO44-'by country'!BJ44</f>
        <v>0</v>
      </c>
      <c r="BD44" s="40">
        <f>'by country'!BP44-'by country'!BK44</f>
        <v>-4.9999999999999822E-2</v>
      </c>
      <c r="BE44" s="40">
        <f>'by country'!BQ44-'by country'!BL44</f>
        <v>-9.9999999999999645E-2</v>
      </c>
      <c r="BF44" s="40">
        <f>'by country'!BR44-'by country'!BM44</f>
        <v>-0.10999999999999943</v>
      </c>
      <c r="BG44" s="91">
        <f>'by country'!BT51-'by country'!BO51</f>
        <v>4.9999999999999822E-2</v>
      </c>
      <c r="BH44" s="40">
        <f>'by country'!BU51-'by country'!BP51</f>
        <v>-2.0000000000000462E-2</v>
      </c>
      <c r="BI44" s="40">
        <f>'by country'!BV51-'by country'!BQ51</f>
        <v>0.15999999999999925</v>
      </c>
      <c r="BJ44" s="40">
        <f>'by country'!BW51-'by country'!BR51</f>
        <v>9.0000000000000746E-2</v>
      </c>
      <c r="BK44" s="91">
        <f>'by country'!BT44-'by country'!B44</f>
        <v>0.25</v>
      </c>
      <c r="BL44" s="40">
        <f>'by country'!BU44-'by country'!C44</f>
        <v>0.19999999999999929</v>
      </c>
      <c r="BM44" s="40">
        <f>'by country'!BV44-'by country'!D44</f>
        <v>-0.44000000000000039</v>
      </c>
      <c r="BN44" s="40">
        <f>'by country'!BW44-'by country'!E44</f>
        <v>-4.9999999999999822E-2</v>
      </c>
      <c r="BO44" s="148">
        <f t="shared" si="18"/>
        <v>0</v>
      </c>
      <c r="BP44" s="116">
        <f t="shared" si="19"/>
        <v>0</v>
      </c>
      <c r="BQ44" s="115">
        <f t="shared" si="20"/>
        <v>1</v>
      </c>
      <c r="BR44" s="114">
        <f t="shared" si="21"/>
        <v>19</v>
      </c>
      <c r="BS44" s="22">
        <f t="shared" si="22"/>
        <v>17</v>
      </c>
      <c r="BT44" s="117">
        <f t="shared" si="23"/>
        <v>12</v>
      </c>
      <c r="BU44" s="118">
        <f t="shared" si="24"/>
        <v>6</v>
      </c>
      <c r="BV44" s="119">
        <f t="shared" si="25"/>
        <v>0</v>
      </c>
      <c r="BW44" s="120">
        <f t="shared" si="26"/>
        <v>0</v>
      </c>
    </row>
    <row r="45" spans="1:75" s="37" customFormat="1" hidden="1" x14ac:dyDescent="0.25">
      <c r="A45" s="22" t="s">
        <v>65</v>
      </c>
      <c r="B45" s="40"/>
      <c r="C45" s="40"/>
      <c r="D45" s="40"/>
      <c r="E45" s="40"/>
      <c r="F45" s="40"/>
      <c r="G45" s="91"/>
      <c r="H45" s="40"/>
      <c r="I45" s="40"/>
      <c r="J45" s="40"/>
      <c r="K45" s="91"/>
      <c r="L45" s="40"/>
      <c r="M45" s="40"/>
      <c r="N45" s="40"/>
      <c r="O45" s="91"/>
      <c r="P45" s="40"/>
      <c r="Q45" s="40"/>
      <c r="R45" s="40"/>
      <c r="S45" s="91"/>
      <c r="T45" s="40"/>
      <c r="U45" s="40"/>
      <c r="V45" s="40"/>
      <c r="W45" s="91"/>
      <c r="X45" s="40"/>
      <c r="Y45" s="40"/>
      <c r="Z45" s="40"/>
      <c r="AA45" s="91"/>
      <c r="AB45" s="40"/>
      <c r="AC45" s="40"/>
      <c r="AD45" s="40"/>
      <c r="AE45" s="91"/>
      <c r="AF45" s="40"/>
      <c r="AG45" s="40"/>
      <c r="AH45" s="40"/>
      <c r="AI45" s="91">
        <f>'by country'!AP45-'by country'!AK45</f>
        <v>0.10000000000000053</v>
      </c>
      <c r="AJ45" s="40">
        <f>'by country'!AQ45-'by country'!AL45</f>
        <v>0</v>
      </c>
      <c r="AK45" s="40">
        <f>'by country'!AR45-'by country'!AM45</f>
        <v>-9.9999999999999645E-2</v>
      </c>
      <c r="AL45" s="40">
        <f>'by country'!AS45-'by country'!AN45</f>
        <v>0</v>
      </c>
      <c r="AM45" s="91">
        <f>'by country'!AU45-'by country'!AP45</f>
        <v>-0.10000000000000053</v>
      </c>
      <c r="AN45" s="40">
        <f>'by country'!AV45-'by country'!AQ45</f>
        <v>9.9999999999999645E-2</v>
      </c>
      <c r="AO45" s="40">
        <f>'by country'!AW45-'by country'!AR45</f>
        <v>0.20000000000000018</v>
      </c>
      <c r="AP45" s="40">
        <f>'by country'!AX45-'by country'!AS45</f>
        <v>9.9999999999999645E-2</v>
      </c>
      <c r="AQ45" s="91"/>
      <c r="AR45" s="40"/>
      <c r="AS45" s="40"/>
      <c r="AT45" s="40"/>
      <c r="AU45" s="91"/>
      <c r="AV45" s="40"/>
      <c r="AW45" s="40"/>
      <c r="AX45" s="40"/>
      <c r="AY45" s="93"/>
      <c r="AZ45" s="49"/>
      <c r="BA45" s="49"/>
      <c r="BB45" s="49"/>
      <c r="BC45" s="91">
        <f>'by country'!BO45-'by country'!AU45</f>
        <v>0.62999999999999989</v>
      </c>
      <c r="BD45" s="40">
        <f>'by country'!BP45-'by country'!AV45</f>
        <v>0.29999999999999982</v>
      </c>
      <c r="BE45" s="40">
        <f>'by country'!BQ45-'by country'!AW45</f>
        <v>-2.0000000000000462E-2</v>
      </c>
      <c r="BF45" s="40">
        <f>'by country'!BR45-'by country'!AX45</f>
        <v>0.11000000000000032</v>
      </c>
      <c r="BG45" s="91"/>
      <c r="BH45" s="40"/>
      <c r="BI45" s="40"/>
      <c r="BJ45" s="40"/>
      <c r="BK45" s="91">
        <f>'by country'!BO45-'by country'!AK45</f>
        <v>0.62999999999999989</v>
      </c>
      <c r="BL45" s="40">
        <f>'by country'!BP45-'by country'!AL45</f>
        <v>0.39999999999999947</v>
      </c>
      <c r="BM45" s="40">
        <f>'by country'!BQ45-'by country'!AM45</f>
        <v>8.0000000000000071E-2</v>
      </c>
      <c r="BN45" s="40">
        <f>'by country'!BR45-'by country'!AN45</f>
        <v>0.20999999999999996</v>
      </c>
      <c r="BO45" s="148">
        <f t="shared" si="18"/>
        <v>0</v>
      </c>
      <c r="BP45" s="116">
        <f t="shared" si="19"/>
        <v>0</v>
      </c>
      <c r="BQ45" s="115">
        <f t="shared" si="20"/>
        <v>0</v>
      </c>
      <c r="BR45" s="114">
        <f t="shared" si="21"/>
        <v>3</v>
      </c>
      <c r="BS45" s="22">
        <f t="shared" si="22"/>
        <v>2</v>
      </c>
      <c r="BT45" s="117">
        <f t="shared" si="23"/>
        <v>4</v>
      </c>
      <c r="BU45" s="118">
        <f t="shared" si="24"/>
        <v>1</v>
      </c>
      <c r="BV45" s="119">
        <f t="shared" si="25"/>
        <v>1</v>
      </c>
      <c r="BW45" s="120">
        <f t="shared" si="26"/>
        <v>1</v>
      </c>
    </row>
    <row r="46" spans="1:75" s="37" customFormat="1" x14ac:dyDescent="0.25">
      <c r="A46" s="22" t="s">
        <v>59</v>
      </c>
      <c r="B46" s="40"/>
      <c r="C46" s="40"/>
      <c r="D46" s="40"/>
      <c r="E46" s="40"/>
      <c r="F46" s="40"/>
      <c r="G46" s="91"/>
      <c r="H46" s="40"/>
      <c r="I46" s="40"/>
      <c r="J46" s="40"/>
      <c r="K46" s="91"/>
      <c r="L46" s="40"/>
      <c r="M46" s="40"/>
      <c r="N46" s="40"/>
      <c r="O46" s="91"/>
      <c r="P46" s="40"/>
      <c r="Q46" s="40"/>
      <c r="R46" s="40"/>
      <c r="S46" s="91"/>
      <c r="T46" s="40"/>
      <c r="U46" s="40"/>
      <c r="V46" s="40"/>
      <c r="W46" s="91"/>
      <c r="X46" s="40"/>
      <c r="Y46" s="40"/>
      <c r="Z46" s="40"/>
      <c r="AA46" s="91"/>
      <c r="AB46" s="40"/>
      <c r="AC46" s="40"/>
      <c r="AD46" s="40"/>
      <c r="AE46" s="91"/>
      <c r="AF46" s="40"/>
      <c r="AG46" s="40"/>
      <c r="AH46" s="40"/>
      <c r="AI46" s="91"/>
      <c r="AJ46" s="40"/>
      <c r="AK46" s="40"/>
      <c r="AL46" s="40"/>
      <c r="AM46" s="91"/>
      <c r="AN46" s="40"/>
      <c r="AO46" s="40"/>
      <c r="AP46" s="40"/>
      <c r="AQ46" s="91">
        <f>'by country'!AZ46-'by country'!AF46</f>
        <v>-1.08</v>
      </c>
      <c r="AR46" s="40">
        <f>'by country'!BA46-'by country'!AG46</f>
        <v>-0.6800000000000006</v>
      </c>
      <c r="AS46" s="40">
        <f>'by country'!BB46-'by country'!AH46</f>
        <v>-0.80000000000000071</v>
      </c>
      <c r="AT46" s="40">
        <f>'by country'!BC46-'by country'!AI46</f>
        <v>-0.58000000000000007</v>
      </c>
      <c r="AU46" s="91"/>
      <c r="AV46" s="40"/>
      <c r="AW46" s="40"/>
      <c r="AX46" s="40"/>
      <c r="AY46" s="93"/>
      <c r="AZ46" s="49"/>
      <c r="BA46" s="49"/>
      <c r="BB46" s="49"/>
      <c r="BC46" s="91"/>
      <c r="BD46" s="40"/>
      <c r="BE46" s="40"/>
      <c r="BF46" s="40"/>
      <c r="BG46" s="91"/>
      <c r="BH46" s="40"/>
      <c r="BI46" s="40"/>
      <c r="BJ46" s="40"/>
      <c r="BK46" s="91">
        <f>'by country'!AZ46-'by country'!AF46</f>
        <v>-1.08</v>
      </c>
      <c r="BL46" s="40">
        <f>'by country'!BA46-'by country'!AG46</f>
        <v>-0.6800000000000006</v>
      </c>
      <c r="BM46" s="40">
        <f>'by country'!BB46-'by country'!AH46</f>
        <v>-0.80000000000000071</v>
      </c>
      <c r="BN46" s="40">
        <f>'by country'!BC46-'by country'!AI46</f>
        <v>-0.58000000000000007</v>
      </c>
      <c r="BO46" s="148">
        <f t="shared" si="18"/>
        <v>4</v>
      </c>
      <c r="BP46" s="116">
        <f t="shared" si="19"/>
        <v>0</v>
      </c>
      <c r="BQ46" s="115">
        <f t="shared" si="20"/>
        <v>0</v>
      </c>
      <c r="BR46" s="114">
        <f t="shared" si="21"/>
        <v>0</v>
      </c>
      <c r="BS46" s="22">
        <f t="shared" si="22"/>
        <v>0</v>
      </c>
      <c r="BT46" s="117">
        <f t="shared" si="23"/>
        <v>0</v>
      </c>
      <c r="BU46" s="118">
        <f t="shared" si="24"/>
        <v>0</v>
      </c>
      <c r="BV46" s="119">
        <f t="shared" si="25"/>
        <v>0</v>
      </c>
      <c r="BW46" s="120">
        <f t="shared" si="26"/>
        <v>0</v>
      </c>
    </row>
    <row r="47" spans="1:75" s="37" customFormat="1" x14ac:dyDescent="0.25">
      <c r="A47" s="22" t="s">
        <v>38</v>
      </c>
      <c r="B47" s="40"/>
      <c r="C47" s="40"/>
      <c r="D47" s="40"/>
      <c r="E47" s="40"/>
      <c r="F47" s="40"/>
      <c r="G47" s="91">
        <f>'by country'!G47-'by country'!B47</f>
        <v>0.22999999999999954</v>
      </c>
      <c r="H47" s="40">
        <f>'by country'!H47-'by country'!C47</f>
        <v>0.13999999999999968</v>
      </c>
      <c r="I47" s="40">
        <f>'by country'!I47-'by country'!D47</f>
        <v>-9.9999999999997868E-3</v>
      </c>
      <c r="J47" s="40">
        <f>'by country'!J47-'by country'!E47</f>
        <v>9.9999999999997868E-3</v>
      </c>
      <c r="K47" s="91">
        <f>'by country'!L47-'by country'!G47</f>
        <v>-5.9999999999999609E-2</v>
      </c>
      <c r="L47" s="40">
        <f>'by country'!M47-'by country'!H47</f>
        <v>0.1899999999999995</v>
      </c>
      <c r="M47" s="40">
        <f>'by country'!N47-'by country'!I47</f>
        <v>-4.9999999999999822E-2</v>
      </c>
      <c r="N47" s="40">
        <f>'by country'!O47-'by country'!J47</f>
        <v>4.0000000000000036E-2</v>
      </c>
      <c r="O47" s="91">
        <f>'by country'!Q47-'by country'!L47</f>
        <v>-2.0000000000000462E-2</v>
      </c>
      <c r="P47" s="40">
        <f>'by country'!R47-'by country'!M47</f>
        <v>4.0000000000000036E-2</v>
      </c>
      <c r="Q47" s="40">
        <f>'by country'!S47-'by country'!N47</f>
        <v>4.0000000000000036E-2</v>
      </c>
      <c r="R47" s="40">
        <f>'by country'!T47-'by country'!O47</f>
        <v>-1.9999999999999574E-2</v>
      </c>
      <c r="S47" s="91">
        <f>'by country'!V47-'by country'!Q47</f>
        <v>6.0000000000000497E-2</v>
      </c>
      <c r="T47" s="40">
        <f>'by country'!W47-'by country'!R47</f>
        <v>-1.9999999999999574E-2</v>
      </c>
      <c r="U47" s="40">
        <f>'by country'!X47-'by country'!S47</f>
        <v>-5.0000000000000711E-2</v>
      </c>
      <c r="V47" s="40">
        <f>'by country'!Y47-'by country'!T47</f>
        <v>-2.0000000000000462E-2</v>
      </c>
      <c r="W47" s="91">
        <f>'by country'!AA47-'by country'!V47</f>
        <v>9.9999999999999645E-2</v>
      </c>
      <c r="X47" s="40">
        <f>'by country'!AB47-'by country'!W47</f>
        <v>9.9999999999997868E-3</v>
      </c>
      <c r="Y47" s="40">
        <f>'by country'!AC47-'by country'!X47</f>
        <v>6.0000000000000497E-2</v>
      </c>
      <c r="Z47" s="40">
        <f>'by country'!AD47-'by country'!Y47</f>
        <v>2.0000000000000462E-2</v>
      </c>
      <c r="AA47" s="91">
        <f>'by country'!AF47-'by country'!AA47</f>
        <v>0.10000000000000053</v>
      </c>
      <c r="AB47" s="40">
        <f>'by country'!AG47-'by country'!AB47</f>
        <v>9.9999999999997868E-3</v>
      </c>
      <c r="AC47" s="40">
        <f>'by country'!AH47-'by country'!AC47</f>
        <v>8.0000000000000071E-2</v>
      </c>
      <c r="AD47" s="40">
        <f>'by country'!AI47-'by country'!AD47</f>
        <v>7.0000000000000284E-2</v>
      </c>
      <c r="AE47" s="91">
        <f>'by country'!AP47-'by country'!AK47</f>
        <v>0.10000000000000053</v>
      </c>
      <c r="AF47" s="40">
        <f>'by country'!AQ47-'by country'!AL47</f>
        <v>9.9999999999999645E-2</v>
      </c>
      <c r="AG47" s="40">
        <f>'by country'!AR47-'by country'!AM47</f>
        <v>9.9999999999999645E-2</v>
      </c>
      <c r="AH47" s="40">
        <f>'by country'!AS47-'by country'!AN47</f>
        <v>0.10000000000000053</v>
      </c>
      <c r="AI47" s="91">
        <f>'by country'!AP47-'by country'!AK47</f>
        <v>0.10000000000000053</v>
      </c>
      <c r="AJ47" s="40">
        <f>'by country'!AQ47-'by country'!AL47</f>
        <v>9.9999999999999645E-2</v>
      </c>
      <c r="AK47" s="40">
        <f>'by country'!AR47-'by country'!AM47</f>
        <v>9.9999999999999645E-2</v>
      </c>
      <c r="AL47" s="40">
        <f>'by country'!AS47-'by country'!AN47</f>
        <v>0.10000000000000053</v>
      </c>
      <c r="AM47" s="91">
        <f>'by country'!AU47-'by country'!AP47</f>
        <v>0</v>
      </c>
      <c r="AN47" s="40">
        <f>'by country'!AV47-'by country'!AQ47</f>
        <v>0</v>
      </c>
      <c r="AO47" s="40">
        <f>'by country'!AW47-'by country'!AR47</f>
        <v>0</v>
      </c>
      <c r="AP47" s="40">
        <f>'by country'!AX47-'by country'!AS47</f>
        <v>9.9999999999999645E-2</v>
      </c>
      <c r="AQ47" s="91">
        <f>'by country'!AZ47-'by country'!AU47</f>
        <v>9.9999999999999645E-2</v>
      </c>
      <c r="AR47" s="40">
        <f>'by country'!BA47-'by country'!AV47</f>
        <v>9.9999999999999645E-2</v>
      </c>
      <c r="AS47" s="40">
        <f>'by country'!BB47-'by country'!AW47</f>
        <v>0</v>
      </c>
      <c r="AT47" s="40">
        <f>'by country'!BC47-'by country'!AX47</f>
        <v>0</v>
      </c>
      <c r="AU47" s="91">
        <f>'by country'!BE47-'by country'!AZ47</f>
        <v>9.9999999999999645E-2</v>
      </c>
      <c r="AV47" s="40">
        <f>'by country'!BF47-'by country'!BA47</f>
        <v>0.10000000000000053</v>
      </c>
      <c r="AW47" s="40">
        <f>'by country'!BG47-'by country'!BB47</f>
        <v>9.9999999999999645E-2</v>
      </c>
      <c r="AX47" s="40">
        <f>'by country'!BH47-'by country'!BC47</f>
        <v>0</v>
      </c>
      <c r="AY47" s="91">
        <f>'by country'!BJ47-'by country'!BE47</f>
        <v>0.10000000000000053</v>
      </c>
      <c r="AZ47" s="40">
        <f>'by country'!BK47-'by country'!BF47</f>
        <v>0</v>
      </c>
      <c r="BA47" s="40">
        <f>'by country'!BL47-'by country'!BG47</f>
        <v>0</v>
      </c>
      <c r="BB47" s="40">
        <f>'by country'!BM47-'by country'!BH47</f>
        <v>0</v>
      </c>
      <c r="BC47" s="91">
        <f>'by country'!BO47-'by country'!BJ47</f>
        <v>-4.0000000000000036E-2</v>
      </c>
      <c r="BD47" s="40">
        <f>'by country'!BP47-'by country'!BK47</f>
        <v>9.9999999999997868E-3</v>
      </c>
      <c r="BE47" s="40">
        <f>'by country'!BQ47-'by country'!BL47</f>
        <v>0</v>
      </c>
      <c r="BF47" s="40">
        <f>'by country'!BR47-'by country'!BM47</f>
        <v>8.0000000000000071E-2</v>
      </c>
      <c r="BG47" s="91">
        <f>'by country'!BT47-'by country'!BO47</f>
        <v>9.9999999999999645E-2</v>
      </c>
      <c r="BH47" s="40">
        <f>'by country'!BU47-'by country'!BP47</f>
        <v>5.9999999999999609E-2</v>
      </c>
      <c r="BI47" s="40">
        <f>'by country'!BV47-'by country'!BQ47</f>
        <v>-4.9999999999999822E-2</v>
      </c>
      <c r="BJ47" s="40">
        <f>'by country'!BW47-'by country'!BR47</f>
        <v>-9.9999999999997868E-3</v>
      </c>
      <c r="BK47" s="91">
        <f>'by country'!BT47-'by country'!B47</f>
        <v>0.88999999999999968</v>
      </c>
      <c r="BL47" s="40">
        <f>'by country'!BU47-'by country'!C47</f>
        <v>0.82999999999999918</v>
      </c>
      <c r="BM47" s="40">
        <f>'by country'!BV47-'by country'!D47</f>
        <v>0.29999999999999982</v>
      </c>
      <c r="BN47" s="40">
        <f>'by country'!BW47-'by country'!E47</f>
        <v>0.44000000000000039</v>
      </c>
      <c r="BO47" s="148">
        <f t="shared" si="18"/>
        <v>0</v>
      </c>
      <c r="BP47" s="116">
        <f t="shared" si="19"/>
        <v>0</v>
      </c>
      <c r="BQ47" s="115">
        <f t="shared" si="20"/>
        <v>0</v>
      </c>
      <c r="BR47" s="114">
        <f t="shared" si="21"/>
        <v>11</v>
      </c>
      <c r="BS47" s="22">
        <f t="shared" si="22"/>
        <v>10</v>
      </c>
      <c r="BT47" s="117">
        <f t="shared" si="23"/>
        <v>32</v>
      </c>
      <c r="BU47" s="118">
        <f t="shared" si="24"/>
        <v>3</v>
      </c>
      <c r="BV47" s="119">
        <f t="shared" si="25"/>
        <v>0</v>
      </c>
      <c r="BW47" s="120">
        <f t="shared" si="26"/>
        <v>0</v>
      </c>
    </row>
    <row r="48" spans="1:75" s="37" customFormat="1" x14ac:dyDescent="0.25">
      <c r="A48" s="22" t="s">
        <v>39</v>
      </c>
      <c r="B48" s="40"/>
      <c r="C48" s="40"/>
      <c r="D48" s="40"/>
      <c r="E48" s="40"/>
      <c r="F48" s="40"/>
      <c r="G48" s="91">
        <f>'by country'!G48-'by country'!B48</f>
        <v>0.1899999999999995</v>
      </c>
      <c r="H48" s="40">
        <f>'by country'!H48-'by country'!C48</f>
        <v>0.12999999999999989</v>
      </c>
      <c r="I48" s="40">
        <f>'by country'!I48-'by country'!D48</f>
        <v>1.9999999999999574E-2</v>
      </c>
      <c r="J48" s="40">
        <f>'by country'!J48-'by country'!E48</f>
        <v>-9.9999999999997868E-3</v>
      </c>
      <c r="K48" s="91">
        <f>'by country'!L48-'by country'!G48</f>
        <v>0.14000000000000057</v>
      </c>
      <c r="L48" s="40">
        <f>'by country'!M48-'by country'!H48</f>
        <v>0.20999999999999996</v>
      </c>
      <c r="M48" s="40">
        <f>'by country'!N48-'by country'!I48</f>
        <v>2.0000000000000462E-2</v>
      </c>
      <c r="N48" s="40">
        <f>'by country'!O48-'by country'!J48</f>
        <v>8.0000000000000071E-2</v>
      </c>
      <c r="O48" s="91">
        <f>'by country'!Q48-'by country'!L48</f>
        <v>-4.0000000000000036E-2</v>
      </c>
      <c r="P48" s="40">
        <f>'by country'!R48-'by country'!M48</f>
        <v>1.9999999999999574E-2</v>
      </c>
      <c r="Q48" s="40">
        <f>'by country'!S48-'by country'!N48</f>
        <v>8.0000000000000071E-2</v>
      </c>
      <c r="R48" s="40">
        <f>'by country'!T48-'by country'!O48</f>
        <v>4.9999999999999822E-2</v>
      </c>
      <c r="S48" s="91">
        <f>'by country'!V48-'by country'!Q48</f>
        <v>4.9999999999999822E-2</v>
      </c>
      <c r="T48" s="40">
        <f>'by country'!W48-'by country'!R48</f>
        <v>-2.9999999999999361E-2</v>
      </c>
      <c r="U48" s="40">
        <f>'by country'!X48-'by country'!S48</f>
        <v>0</v>
      </c>
      <c r="V48" s="40">
        <f>'by country'!Y48-'by country'!T48</f>
        <v>-4.0000000000000036E-2</v>
      </c>
      <c r="W48" s="91">
        <f>'by country'!AA48-'by country'!V48</f>
        <v>-3.0000000000000249E-2</v>
      </c>
      <c r="X48" s="40">
        <f>'by country'!AB48-'by country'!W48</f>
        <v>-6.0000000000000497E-2</v>
      </c>
      <c r="Y48" s="40">
        <f>'by country'!AC48-'by country'!X48</f>
        <v>9.9999999999997868E-3</v>
      </c>
      <c r="Z48" s="40">
        <f>'by country'!AD48-'by country'!Y48</f>
        <v>9.9999999999997868E-3</v>
      </c>
      <c r="AA48" s="91">
        <f>'by country'!AF48-'by country'!AA48</f>
        <v>0.12000000000000011</v>
      </c>
      <c r="AB48" s="40">
        <f>'by country'!AG48-'by country'!AB48</f>
        <v>7.0000000000000284E-2</v>
      </c>
      <c r="AC48" s="40">
        <f>'by country'!AH48-'by country'!AC48</f>
        <v>4.9999999999999822E-2</v>
      </c>
      <c r="AD48" s="40">
        <f>'by country'!AI48-'by country'!AD48</f>
        <v>4.9999999999999822E-2</v>
      </c>
      <c r="AE48" s="91">
        <f>'by country'!AP48-'by country'!AK48</f>
        <v>0</v>
      </c>
      <c r="AF48" s="40">
        <f>'by country'!AQ48-'by country'!AL48</f>
        <v>0</v>
      </c>
      <c r="AG48" s="40">
        <f>'by country'!AR48-'by country'!AM48</f>
        <v>0</v>
      </c>
      <c r="AH48" s="40">
        <f>'by country'!AS48-'by country'!AN48</f>
        <v>-9.9999999999999645E-2</v>
      </c>
      <c r="AI48" s="91">
        <f>'by country'!AP48-'by country'!AK48</f>
        <v>0</v>
      </c>
      <c r="AJ48" s="40">
        <f>'by country'!AQ48-'by country'!AL48</f>
        <v>0</v>
      </c>
      <c r="AK48" s="40">
        <f>'by country'!AR48-'by country'!AM48</f>
        <v>0</v>
      </c>
      <c r="AL48" s="40">
        <f>'by country'!AS48-'by country'!AN48</f>
        <v>-9.9999999999999645E-2</v>
      </c>
      <c r="AM48" s="91">
        <f>'by country'!AU48-'by country'!AP48</f>
        <v>0</v>
      </c>
      <c r="AN48" s="40">
        <f>'by country'!AV48-'by country'!AQ48</f>
        <v>-0.10000000000000053</v>
      </c>
      <c r="AO48" s="40">
        <f>'by country'!AW48-'by country'!AR48</f>
        <v>0.10000000000000053</v>
      </c>
      <c r="AP48" s="40">
        <f>'by country'!AX48-'by country'!AS48</f>
        <v>9.9999999999999645E-2</v>
      </c>
      <c r="AQ48" s="91">
        <f>'by country'!AZ48-'by country'!AU48</f>
        <v>0.19999999999999929</v>
      </c>
      <c r="AR48" s="40">
        <f>'by country'!BA48-'by country'!AV48</f>
        <v>0.10000000000000053</v>
      </c>
      <c r="AS48" s="40">
        <f>'by country'!BB48-'by country'!AW48</f>
        <v>0</v>
      </c>
      <c r="AT48" s="40">
        <f>'by country'!BC48-'by country'!AX48</f>
        <v>0.10000000000000053</v>
      </c>
      <c r="AU48" s="91">
        <f>'by country'!BE48-'by country'!AZ48</f>
        <v>0</v>
      </c>
      <c r="AV48" s="40">
        <f>'by country'!BF48-'by country'!BA48</f>
        <v>0</v>
      </c>
      <c r="AW48" s="40">
        <f>'by country'!BG48-'by country'!BB48</f>
        <v>0</v>
      </c>
      <c r="AX48" s="40">
        <f>'by country'!BH48-'by country'!BC48</f>
        <v>0</v>
      </c>
      <c r="AY48" s="91">
        <f>'by country'!BJ48-'by country'!BE48</f>
        <v>0.10000000000000053</v>
      </c>
      <c r="AZ48" s="40">
        <f>'by country'!BK48-'by country'!BF48</f>
        <v>9.9999999999999645E-2</v>
      </c>
      <c r="BA48" s="40">
        <f>'by country'!BL48-'by country'!BG48</f>
        <v>9.9999999999999645E-2</v>
      </c>
      <c r="BB48" s="40">
        <f>'by country'!BM48-'by country'!BH48</f>
        <v>0</v>
      </c>
      <c r="BC48" s="91">
        <f>'by country'!BO48-'by country'!BJ48</f>
        <v>4.9999999999999822E-2</v>
      </c>
      <c r="BD48" s="40">
        <f>'by country'!BP48-'by country'!BK48</f>
        <v>3.0000000000000249E-2</v>
      </c>
      <c r="BE48" s="40">
        <f>'by country'!BQ48-'by country'!BL48</f>
        <v>-4.0000000000000036E-2</v>
      </c>
      <c r="BF48" s="40">
        <f>'by country'!BR48-'by country'!BM48</f>
        <v>9.9999999999997868E-3</v>
      </c>
      <c r="BG48" s="91">
        <f>'by country'!BT48-'by country'!BO48</f>
        <v>4.0000000000000036E-2</v>
      </c>
      <c r="BH48" s="40">
        <f>'by country'!BU48-'by country'!BP48</f>
        <v>2.9999999999999361E-2</v>
      </c>
      <c r="BI48" s="40">
        <f>'by country'!BV48-'by country'!BQ48</f>
        <v>-4.0000000000000036E-2</v>
      </c>
      <c r="BJ48" s="40">
        <f>'by country'!BW48-'by country'!BR48</f>
        <v>0</v>
      </c>
      <c r="BK48" s="91">
        <f>'by country'!BT48-'by country'!B48</f>
        <v>0.75999999999999979</v>
      </c>
      <c r="BL48" s="40">
        <f>'by country'!BU48-'by country'!C48</f>
        <v>0.52999999999999936</v>
      </c>
      <c r="BM48" s="40">
        <f>'by country'!BV48-'by country'!D48</f>
        <v>0.25999999999999979</v>
      </c>
      <c r="BN48" s="40">
        <f>'by country'!BW48-'by country'!E48</f>
        <v>0.33000000000000007</v>
      </c>
      <c r="BO48" s="148">
        <f t="shared" si="18"/>
        <v>0</v>
      </c>
      <c r="BP48" s="116">
        <f t="shared" si="19"/>
        <v>0</v>
      </c>
      <c r="BQ48" s="115">
        <f t="shared" si="20"/>
        <v>0</v>
      </c>
      <c r="BR48" s="114">
        <f t="shared" si="21"/>
        <v>11</v>
      </c>
      <c r="BS48" s="22">
        <f t="shared" si="22"/>
        <v>15</v>
      </c>
      <c r="BT48" s="117">
        <f t="shared" si="23"/>
        <v>24</v>
      </c>
      <c r="BU48" s="118">
        <f t="shared" si="24"/>
        <v>6</v>
      </c>
      <c r="BV48" s="119">
        <f t="shared" si="25"/>
        <v>0</v>
      </c>
      <c r="BW48" s="120">
        <f t="shared" si="26"/>
        <v>0</v>
      </c>
    </row>
    <row r="49" spans="1:75" s="37" customFormat="1" x14ac:dyDescent="0.25">
      <c r="A49" s="22" t="s">
        <v>40</v>
      </c>
      <c r="B49" s="40"/>
      <c r="C49" s="40"/>
      <c r="D49" s="40"/>
      <c r="E49" s="40"/>
      <c r="F49" s="40"/>
      <c r="G49" s="91"/>
      <c r="H49" s="40"/>
      <c r="I49" s="40"/>
      <c r="J49" s="40"/>
      <c r="K49" s="91"/>
      <c r="L49" s="40"/>
      <c r="M49" s="40"/>
      <c r="N49" s="40"/>
      <c r="O49" s="91"/>
      <c r="P49" s="40"/>
      <c r="Q49" s="40"/>
      <c r="R49" s="40"/>
      <c r="S49" s="91"/>
      <c r="T49" s="40"/>
      <c r="U49" s="40"/>
      <c r="V49" s="40"/>
      <c r="W49" s="91"/>
      <c r="X49" s="40"/>
      <c r="Y49" s="40"/>
      <c r="Z49" s="40"/>
      <c r="AA49" s="91">
        <f>'by country'!AF49-'by country'!AA49</f>
        <v>9.9999999999997868E-3</v>
      </c>
      <c r="AB49" s="40">
        <f>'by country'!AG49-'by country'!AB49</f>
        <v>1.9999999999999574E-2</v>
      </c>
      <c r="AC49" s="40">
        <f>'by country'!AH49-'by country'!AC49</f>
        <v>3.0000000000000249E-2</v>
      </c>
      <c r="AD49" s="40">
        <f>'by country'!AI49-'by country'!AD49</f>
        <v>-9.9999999999997868E-3</v>
      </c>
      <c r="AE49" s="91">
        <f>'by country'!AK49-'by country'!AF49</f>
        <v>0</v>
      </c>
      <c r="AF49" s="40">
        <f>'by country'!AL49-'by country'!AG49</f>
        <v>0.15000000000000036</v>
      </c>
      <c r="AG49" s="40">
        <f>'by country'!AM49-'by country'!AH49</f>
        <v>4.0000000000000036E-2</v>
      </c>
      <c r="AH49" s="40">
        <f>'by country'!AN49-'by country'!AI49</f>
        <v>4.0000000000000036E-2</v>
      </c>
      <c r="AI49" s="91">
        <f>'by country'!AP49-'by country'!AK49</f>
        <v>0</v>
      </c>
      <c r="AJ49" s="40">
        <f>'by country'!AQ49-'by country'!AL49</f>
        <v>-9.9999999999999645E-2</v>
      </c>
      <c r="AK49" s="40">
        <f>'by country'!AR49-'by country'!AM49</f>
        <v>-0.20000000000000018</v>
      </c>
      <c r="AL49" s="40">
        <f>'by country'!AS49-'by country'!AN49</f>
        <v>-0.20000000000000018</v>
      </c>
      <c r="AM49" s="91">
        <f>'by country'!AU49-'by country'!AP49</f>
        <v>-9.9999999999999645E-2</v>
      </c>
      <c r="AN49" s="40">
        <f>'by country'!AV49-'by country'!AQ49</f>
        <v>0</v>
      </c>
      <c r="AO49" s="40">
        <f>'by country'!AW49-'by country'!AR49</f>
        <v>0.20000000000000018</v>
      </c>
      <c r="AP49" s="40">
        <f>'by country'!AX49-'by country'!AS49</f>
        <v>0.20000000000000018</v>
      </c>
      <c r="AQ49" s="91">
        <f>'by country'!AZ49-'by country'!AU49</f>
        <v>-0.5</v>
      </c>
      <c r="AR49" s="40">
        <f>'by country'!BA49-'by country'!AV49</f>
        <v>-0.30000000000000071</v>
      </c>
      <c r="AS49" s="40">
        <f>'by country'!BB49-'by country'!AW49</f>
        <v>-0.40000000000000036</v>
      </c>
      <c r="AT49" s="40">
        <f>'by country'!BC49-'by country'!AX49</f>
        <v>-0.5</v>
      </c>
      <c r="AU49" s="91">
        <f>'by country'!BE49-'by country'!AZ49</f>
        <v>0.59999999999999964</v>
      </c>
      <c r="AV49" s="40">
        <f>'by country'!BF49-'by country'!BA49</f>
        <v>0.40000000000000036</v>
      </c>
      <c r="AW49" s="40">
        <f>'by country'!BG49-'by country'!BB49</f>
        <v>0.40000000000000036</v>
      </c>
      <c r="AX49" s="40">
        <f>'by country'!BH49-'by country'!BC49</f>
        <v>0.5</v>
      </c>
      <c r="AY49" s="91">
        <f>'by country'!BJ49-'by country'!BE49</f>
        <v>0</v>
      </c>
      <c r="AZ49" s="40">
        <f>'by country'!BK49-'by country'!BF49</f>
        <v>0</v>
      </c>
      <c r="BA49" s="40">
        <f>'by country'!BL49-'by country'!BG49</f>
        <v>0</v>
      </c>
      <c r="BB49" s="40">
        <f>'by country'!BM49-'by country'!BH49</f>
        <v>0</v>
      </c>
      <c r="BC49" s="91">
        <f>'by country'!BO49-'by country'!BJ49</f>
        <v>0.40000000000000036</v>
      </c>
      <c r="BD49" s="40">
        <f>'by country'!BP49-'by country'!BK49</f>
        <v>0.41999999999999993</v>
      </c>
      <c r="BE49" s="40">
        <f>'by country'!BQ49-'by country'!BL49</f>
        <v>0.19000000000000039</v>
      </c>
      <c r="BF49" s="40">
        <f>'by country'!BR49-'by country'!BM49</f>
        <v>0.20999999999999996</v>
      </c>
      <c r="BG49" s="91">
        <f>'by country'!BT49-'by country'!BO49</f>
        <v>2.9999999999999361E-2</v>
      </c>
      <c r="BH49" s="40">
        <f>'by country'!BU49-'by country'!BP49</f>
        <v>3.0000000000000249E-2</v>
      </c>
      <c r="BI49" s="40">
        <f>'by country'!BV49-'by country'!BQ49</f>
        <v>-4.0000000000000036E-2</v>
      </c>
      <c r="BJ49" s="40">
        <f>'by country'!BW49-'by country'!BR49</f>
        <v>-4.0000000000000036E-2</v>
      </c>
      <c r="BK49" s="91">
        <f>'by country'!BT49-'by country'!AA49</f>
        <v>0.4399999999999995</v>
      </c>
      <c r="BL49" s="40">
        <f>'by country'!BU49-'by country'!AB49</f>
        <v>0.62000000000000011</v>
      </c>
      <c r="BM49" s="40">
        <f>'by country'!BV49-'by country'!AC49</f>
        <v>0.22000000000000064</v>
      </c>
      <c r="BN49" s="40">
        <f>'by country'!BW49-'by country'!AD49</f>
        <v>0.20000000000000018</v>
      </c>
      <c r="BO49" s="148">
        <f t="shared" si="18"/>
        <v>0</v>
      </c>
      <c r="BP49" s="116">
        <f t="shared" si="19"/>
        <v>4</v>
      </c>
      <c r="BQ49" s="115">
        <f t="shared" si="20"/>
        <v>2</v>
      </c>
      <c r="BR49" s="114">
        <f t="shared" si="21"/>
        <v>5</v>
      </c>
      <c r="BS49" s="22">
        <f t="shared" si="22"/>
        <v>7</v>
      </c>
      <c r="BT49" s="117">
        <f t="shared" si="23"/>
        <v>7</v>
      </c>
      <c r="BU49" s="118">
        <f t="shared" si="24"/>
        <v>5</v>
      </c>
      <c r="BV49" s="119">
        <f t="shared" si="25"/>
        <v>5</v>
      </c>
      <c r="BW49" s="120">
        <f t="shared" si="26"/>
        <v>1</v>
      </c>
    </row>
    <row r="50" spans="1:75" s="37" customFormat="1" hidden="1" x14ac:dyDescent="0.25">
      <c r="A50" s="22" t="s">
        <v>41</v>
      </c>
      <c r="B50" s="40"/>
      <c r="C50" s="40"/>
      <c r="D50" s="40"/>
      <c r="E50" s="40"/>
      <c r="F50" s="40"/>
      <c r="G50" s="91"/>
      <c r="H50" s="40"/>
      <c r="I50" s="40"/>
      <c r="J50" s="40"/>
      <c r="K50" s="91"/>
      <c r="L50" s="40"/>
      <c r="M50" s="40"/>
      <c r="N50" s="40"/>
      <c r="O50" s="91"/>
      <c r="P50" s="40"/>
      <c r="Q50" s="40"/>
      <c r="R50" s="40"/>
      <c r="S50" s="91"/>
      <c r="T50" s="40"/>
      <c r="U50" s="40"/>
      <c r="V50" s="40"/>
      <c r="W50" s="91"/>
      <c r="X50" s="40"/>
      <c r="Y50" s="40"/>
      <c r="Z50" s="40"/>
      <c r="AA50" s="91"/>
      <c r="AB50" s="40"/>
      <c r="AC50" s="40"/>
      <c r="AD50" s="40"/>
      <c r="AE50" s="91"/>
      <c r="AF50" s="40"/>
      <c r="AG50" s="40"/>
      <c r="AH50" s="40"/>
      <c r="AI50" s="91"/>
      <c r="AJ50" s="40"/>
      <c r="AK50" s="40"/>
      <c r="AL50" s="40"/>
      <c r="AM50" s="91"/>
      <c r="AN50" s="40"/>
      <c r="AO50" s="40"/>
      <c r="AP50" s="40"/>
      <c r="AQ50" s="91"/>
      <c r="AR50" s="40"/>
      <c r="AS50" s="40"/>
      <c r="AT50" s="40"/>
      <c r="AU50" s="91">
        <f>'by country'!BE50-'by country'!AU50</f>
        <v>-9.9999999999999645E-2</v>
      </c>
      <c r="AV50" s="40">
        <f>'by country'!BF50-'by country'!AV50</f>
        <v>-9.9999999999999645E-2</v>
      </c>
      <c r="AW50" s="40">
        <f>'by country'!BG50-'by country'!AW50</f>
        <v>-9.9999999999999645E-2</v>
      </c>
      <c r="AX50" s="40">
        <f>'by country'!BH50-'by country'!AX50</f>
        <v>0</v>
      </c>
      <c r="AY50" s="93">
        <f>'by country'!BJ50-'by country'!BE50</f>
        <v>0</v>
      </c>
      <c r="AZ50" s="49">
        <f>'by country'!BK50-'by country'!BF50</f>
        <v>9.9999999999999645E-2</v>
      </c>
      <c r="BA50" s="49">
        <f>'by country'!BL50-'by country'!BG50</f>
        <v>0</v>
      </c>
      <c r="BB50" s="49">
        <f>'by country'!BM50-'by country'!BH50</f>
        <v>-9.9999999999999645E-2</v>
      </c>
      <c r="BC50" s="93">
        <f>'by country'!BO50-'by country'!BJ50</f>
        <v>0.15000000000000036</v>
      </c>
      <c r="BD50" s="49">
        <f>'by country'!BP50-'by country'!BK50</f>
        <v>-1.9999999999999574E-2</v>
      </c>
      <c r="BE50" s="49">
        <f>'by country'!BQ50-'by country'!BL50</f>
        <v>4.0000000000000036E-2</v>
      </c>
      <c r="BF50" s="49">
        <f>'by country'!BR50-'by country'!BM50</f>
        <v>-9.9999999999997868E-3</v>
      </c>
      <c r="BG50" s="93">
        <f>'by country'!BT50-'by country'!BO50</f>
        <v>-1.0000000000000675E-2</v>
      </c>
      <c r="BH50" s="49">
        <f>'by country'!BU50-'by country'!BP50</f>
        <v>4.9999999999999822E-2</v>
      </c>
      <c r="BI50" s="49">
        <f>'by country'!BV50-'by country'!BQ50</f>
        <v>-0.12000000000000011</v>
      </c>
      <c r="BJ50" s="49">
        <f>'by country'!BW50-'by country'!BR50</f>
        <v>2.9999999999999361E-2</v>
      </c>
      <c r="BK50" s="91">
        <f>'by country'!BT50-'by country'!AU50</f>
        <v>4.0000000000000036E-2</v>
      </c>
      <c r="BL50" s="40">
        <f>'by country'!BU50-'by country'!AV50</f>
        <v>3.0000000000000249E-2</v>
      </c>
      <c r="BM50" s="40">
        <f>'by country'!BV50-'by country'!AW50</f>
        <v>-0.17999999999999972</v>
      </c>
      <c r="BN50" s="40">
        <f>'by country'!BW50-'by country'!AX50</f>
        <v>-8.0000000000000071E-2</v>
      </c>
      <c r="BO50" s="148">
        <f t="shared" si="18"/>
        <v>0</v>
      </c>
      <c r="BP50" s="116">
        <f t="shared" si="19"/>
        <v>0</v>
      </c>
      <c r="BQ50" s="115">
        <f t="shared" si="20"/>
        <v>1</v>
      </c>
      <c r="BR50" s="114">
        <f t="shared" si="21"/>
        <v>7</v>
      </c>
      <c r="BS50" s="22">
        <f t="shared" si="22"/>
        <v>3</v>
      </c>
      <c r="BT50" s="117">
        <f t="shared" si="23"/>
        <v>4</v>
      </c>
      <c r="BU50" s="118">
        <f t="shared" si="24"/>
        <v>1</v>
      </c>
      <c r="BV50" s="119">
        <f t="shared" si="25"/>
        <v>0</v>
      </c>
      <c r="BW50" s="120">
        <f t="shared" si="26"/>
        <v>0</v>
      </c>
    </row>
    <row r="51" spans="1:75" s="37" customFormat="1" x14ac:dyDescent="0.25">
      <c r="A51" s="22" t="s">
        <v>42</v>
      </c>
      <c r="B51" s="40"/>
      <c r="C51" s="40"/>
      <c r="D51" s="40"/>
      <c r="E51" s="40"/>
      <c r="F51" s="40"/>
      <c r="G51" s="91"/>
      <c r="H51" s="40"/>
      <c r="I51" s="40"/>
      <c r="J51" s="40"/>
      <c r="K51" s="91">
        <f>'by country'!L51-'by country'!G51</f>
        <v>-0.74000000000000021</v>
      </c>
      <c r="L51" s="40">
        <f>'by country'!M51-'by country'!H51</f>
        <v>-4.0000000000000036E-2</v>
      </c>
      <c r="M51" s="40">
        <f>'by country'!N51-'by country'!I51</f>
        <v>-0.83000000000000007</v>
      </c>
      <c r="N51" s="40">
        <f>'by country'!O51-'by country'!J51</f>
        <v>-0.59000000000000075</v>
      </c>
      <c r="O51" s="91">
        <f>'by country'!Q51-'by country'!L51</f>
        <v>-1.9999999999999574E-2</v>
      </c>
      <c r="P51" s="40">
        <f>'by country'!R51-'by country'!M51</f>
        <v>4.0000000000000036E-2</v>
      </c>
      <c r="Q51" s="40">
        <f>'by country'!S51-'by country'!N51</f>
        <v>0.20000000000000018</v>
      </c>
      <c r="R51" s="40">
        <f>'by country'!T51-'by country'!O51</f>
        <v>4.0000000000000036E-2</v>
      </c>
      <c r="S51" s="91">
        <f>'by country'!V51-'by country'!Q51</f>
        <v>-0.11000000000000032</v>
      </c>
      <c r="T51" s="40">
        <f>'by country'!W51-'by country'!R51</f>
        <v>-0.13999999999999968</v>
      </c>
      <c r="U51" s="40">
        <f>'by country'!X51-'by country'!S51</f>
        <v>-5.0000000000000711E-2</v>
      </c>
      <c r="V51" s="40">
        <f>'by country'!Y51-'by country'!T51</f>
        <v>-9.9999999999997868E-3</v>
      </c>
      <c r="W51" s="91">
        <f>'by country'!AA51-'by country'!V51</f>
        <v>-9.9999999999997868E-3</v>
      </c>
      <c r="X51" s="40">
        <f>'by country'!AB51-'by country'!W51</f>
        <v>-0.16000000000000014</v>
      </c>
      <c r="Y51" s="40">
        <f>'by country'!AC51-'by country'!X51</f>
        <v>-7.9999999999999183E-2</v>
      </c>
      <c r="Z51" s="40">
        <f>'by country'!AD51-'by country'!Y51</f>
        <v>-8.9999999999999858E-2</v>
      </c>
      <c r="AA51" s="91">
        <f>'by country'!AF51-'by country'!AA51</f>
        <v>-9.9999999999997868E-3</v>
      </c>
      <c r="AB51" s="40">
        <f>'by country'!AG51-'by country'!AB51</f>
        <v>-0.10999999999999943</v>
      </c>
      <c r="AC51" s="40">
        <f>'by country'!AH51-'by country'!AC51</f>
        <v>-4.0000000000000036E-2</v>
      </c>
      <c r="AD51" s="40">
        <f>'by country'!AI51-'by country'!AD51</f>
        <v>3.0000000000000249E-2</v>
      </c>
      <c r="AE51" s="91">
        <f>'by country'!AP51-'by country'!AK51</f>
        <v>-9.9999999999999645E-2</v>
      </c>
      <c r="AF51" s="40">
        <f>'by country'!AQ51-'by country'!AL51</f>
        <v>0</v>
      </c>
      <c r="AG51" s="40">
        <f>'by country'!AR51-'by country'!AM51</f>
        <v>0</v>
      </c>
      <c r="AH51" s="40">
        <f>'by country'!AS51-'by country'!AN51</f>
        <v>0</v>
      </c>
      <c r="AI51" s="91">
        <f>'by country'!AP51-'by country'!AK51</f>
        <v>-9.9999999999999645E-2</v>
      </c>
      <c r="AJ51" s="40">
        <f>'by country'!AQ51-'by country'!AL51</f>
        <v>0</v>
      </c>
      <c r="AK51" s="40">
        <f>'by country'!AR51-'by country'!AM51</f>
        <v>0</v>
      </c>
      <c r="AL51" s="40">
        <f>'by country'!AS51-'by country'!AN51</f>
        <v>0</v>
      </c>
      <c r="AM51" s="91">
        <f>'by country'!AU51-'by country'!AP51</f>
        <v>-0.10000000000000053</v>
      </c>
      <c r="AN51" s="40">
        <f>'by country'!AV51-'by country'!AQ51</f>
        <v>-0.20000000000000018</v>
      </c>
      <c r="AO51" s="40">
        <f>'by country'!AW51-'by country'!AR51</f>
        <v>0</v>
      </c>
      <c r="AP51" s="40">
        <f>'by country'!AX51-'by country'!AS51</f>
        <v>-0.10000000000000053</v>
      </c>
      <c r="AQ51" s="91">
        <f>'by country'!AZ51-'by country'!AU51</f>
        <v>-9.9999999999999645E-2</v>
      </c>
      <c r="AR51" s="40">
        <f>'by country'!BA51-'by country'!AV51</f>
        <v>0.10000000000000053</v>
      </c>
      <c r="AS51" s="40">
        <f>'by country'!BB51-'by country'!AW51</f>
        <v>-0.10000000000000053</v>
      </c>
      <c r="AT51" s="40">
        <f>'by country'!BC51-'by country'!AX51</f>
        <v>0</v>
      </c>
      <c r="AU51" s="91">
        <f>'by country'!BE51-'by country'!AZ51</f>
        <v>9.9999999999999645E-2</v>
      </c>
      <c r="AV51" s="40">
        <f>'by country'!BF51-'by country'!BA51</f>
        <v>-0.10000000000000053</v>
      </c>
      <c r="AW51" s="40">
        <f>'by country'!BG51-'by country'!BB51</f>
        <v>0</v>
      </c>
      <c r="AX51" s="40">
        <f>'by country'!BH51-'by country'!BC51</f>
        <v>0</v>
      </c>
      <c r="AY51" s="91">
        <f>'by country'!BJ51-'by country'!BE51</f>
        <v>-9.9999999999999645E-2</v>
      </c>
      <c r="AZ51" s="40">
        <f>'by country'!BK51-'by country'!BF51</f>
        <v>0.10000000000000053</v>
      </c>
      <c r="BA51" s="40">
        <f>'by country'!BL51-'by country'!BG51</f>
        <v>-9.9999999999999645E-2</v>
      </c>
      <c r="BB51" s="40">
        <f>'by country'!BM51-'by country'!BH51</f>
        <v>0</v>
      </c>
      <c r="BC51" s="91">
        <f>'by country'!BO51-'by country'!BJ51</f>
        <v>0.17999999999999972</v>
      </c>
      <c r="BD51" s="40">
        <f>'by country'!BP51-'by country'!BK51</f>
        <v>0</v>
      </c>
      <c r="BE51" s="40">
        <f>'by country'!BQ51-'by country'!BL51</f>
        <v>-1.9999999999999574E-2</v>
      </c>
      <c r="BF51" s="40">
        <f>'by country'!BR51-'by country'!BM51</f>
        <v>-3.0000000000000249E-2</v>
      </c>
      <c r="BG51" s="91">
        <f>'by country'!BT51-'by country'!BO51</f>
        <v>4.9999999999999822E-2</v>
      </c>
      <c r="BH51" s="40">
        <f>'by country'!BU51-'by country'!BP51</f>
        <v>-2.0000000000000462E-2</v>
      </c>
      <c r="BI51" s="40">
        <f>'by country'!BV51-'by country'!BQ51</f>
        <v>0.15999999999999925</v>
      </c>
      <c r="BJ51" s="40">
        <f>'by country'!BW51-'by country'!BR51</f>
        <v>9.0000000000000746E-2</v>
      </c>
      <c r="BK51" s="91">
        <f>'by country'!BT51-'by country'!G51</f>
        <v>-0.82000000000000028</v>
      </c>
      <c r="BL51" s="40">
        <f>'by country'!BU51-'by country'!H51</f>
        <v>-0.41999999999999993</v>
      </c>
      <c r="BM51" s="40">
        <f>'by country'!BV51-'by country'!I51</f>
        <v>-0.85000000000000053</v>
      </c>
      <c r="BN51" s="40">
        <f>'by country'!BW51-'by country'!J51</f>
        <v>-0.62000000000000011</v>
      </c>
      <c r="BO51" s="148">
        <f t="shared" si="18"/>
        <v>3</v>
      </c>
      <c r="BP51" s="116">
        <f t="shared" si="19"/>
        <v>0</v>
      </c>
      <c r="BQ51" s="115">
        <f t="shared" si="20"/>
        <v>3</v>
      </c>
      <c r="BR51" s="114">
        <f t="shared" si="21"/>
        <v>22</v>
      </c>
      <c r="BS51" s="22">
        <f t="shared" si="22"/>
        <v>12</v>
      </c>
      <c r="BT51" s="117">
        <f t="shared" si="23"/>
        <v>8</v>
      </c>
      <c r="BU51" s="118">
        <f t="shared" si="24"/>
        <v>3</v>
      </c>
      <c r="BV51" s="119">
        <f t="shared" si="25"/>
        <v>0</v>
      </c>
      <c r="BW51" s="120">
        <f t="shared" si="26"/>
        <v>0</v>
      </c>
    </row>
    <row r="52" spans="1:75" s="37" customFormat="1" hidden="1" x14ac:dyDescent="0.25">
      <c r="A52" s="22" t="s">
        <v>74</v>
      </c>
      <c r="B52" s="40"/>
      <c r="C52" s="40"/>
      <c r="D52" s="40"/>
      <c r="E52" s="40"/>
      <c r="F52" s="40"/>
      <c r="G52" s="91"/>
      <c r="H52" s="40"/>
      <c r="I52" s="40"/>
      <c r="J52" s="40"/>
      <c r="K52" s="91"/>
      <c r="L52" s="40"/>
      <c r="M52" s="40"/>
      <c r="N52" s="40"/>
      <c r="O52" s="91"/>
      <c r="P52" s="40"/>
      <c r="Q52" s="40"/>
      <c r="R52" s="40"/>
      <c r="S52" s="91"/>
      <c r="T52" s="40"/>
      <c r="U52" s="40"/>
      <c r="V52" s="40"/>
      <c r="W52" s="91"/>
      <c r="X52" s="40"/>
      <c r="Y52" s="40"/>
      <c r="Z52" s="40"/>
      <c r="AA52" s="91"/>
      <c r="AB52" s="40"/>
      <c r="AC52" s="40"/>
      <c r="AD52" s="40"/>
      <c r="AE52" s="91"/>
      <c r="AF52" s="40"/>
      <c r="AG52" s="40"/>
      <c r="AH52" s="40"/>
      <c r="AI52" s="91"/>
      <c r="AJ52" s="40"/>
      <c r="AK52" s="40"/>
      <c r="AL52" s="40"/>
      <c r="AM52" s="91"/>
      <c r="AN52" s="40"/>
      <c r="AO52" s="40"/>
      <c r="AP52" s="40"/>
      <c r="AQ52" s="91"/>
      <c r="AR52" s="40"/>
      <c r="AS52" s="40"/>
      <c r="AT52" s="40"/>
      <c r="AU52" s="91"/>
      <c r="AV52" s="40"/>
      <c r="AW52" s="40"/>
      <c r="AX52" s="40"/>
      <c r="AY52" s="93"/>
      <c r="AZ52" s="49"/>
      <c r="BA52" s="49"/>
      <c r="BB52" s="49"/>
      <c r="BC52" s="91"/>
      <c r="BD52" s="40"/>
      <c r="BE52" s="40"/>
      <c r="BF52" s="40"/>
      <c r="BG52" s="91"/>
      <c r="BH52" s="40"/>
      <c r="BI52" s="40"/>
      <c r="BJ52" s="40"/>
      <c r="BK52" s="91"/>
      <c r="BL52" s="40"/>
      <c r="BM52" s="40"/>
      <c r="BN52" s="40"/>
      <c r="BO52" s="148"/>
      <c r="BP52" s="116"/>
      <c r="BQ52" s="115"/>
      <c r="BR52" s="114"/>
      <c r="BS52" s="22"/>
      <c r="BT52" s="117"/>
      <c r="BU52" s="118"/>
      <c r="BV52" s="119"/>
      <c r="BW52" s="120"/>
    </row>
    <row r="53" spans="1:75" s="37" customFormat="1" hidden="1" x14ac:dyDescent="0.25">
      <c r="A53" s="22" t="s">
        <v>43</v>
      </c>
      <c r="B53" s="40"/>
      <c r="C53" s="40"/>
      <c r="D53" s="40"/>
      <c r="E53" s="40"/>
      <c r="F53" s="40"/>
      <c r="G53" s="91"/>
      <c r="H53" s="40"/>
      <c r="I53" s="40"/>
      <c r="J53" s="40"/>
      <c r="K53" s="91"/>
      <c r="L53" s="40"/>
      <c r="M53" s="40"/>
      <c r="N53" s="40"/>
      <c r="O53" s="91"/>
      <c r="P53" s="40"/>
      <c r="Q53" s="40"/>
      <c r="R53" s="40"/>
      <c r="S53" s="91"/>
      <c r="T53" s="40"/>
      <c r="U53" s="40"/>
      <c r="V53" s="40"/>
      <c r="W53" s="91"/>
      <c r="X53" s="40"/>
      <c r="Y53" s="40"/>
      <c r="Z53" s="40"/>
      <c r="AA53" s="91"/>
      <c r="AB53" s="40"/>
      <c r="AC53" s="40"/>
      <c r="AD53" s="40"/>
      <c r="AE53" s="91"/>
      <c r="AF53" s="40"/>
      <c r="AG53" s="40"/>
      <c r="AH53" s="40"/>
      <c r="AI53" s="91"/>
      <c r="AJ53" s="40"/>
      <c r="AK53" s="40"/>
      <c r="AL53" s="40"/>
      <c r="AM53" s="91"/>
      <c r="AN53" s="40"/>
      <c r="AO53" s="40"/>
      <c r="AP53" s="40"/>
      <c r="AQ53" s="91"/>
      <c r="AR53" s="40"/>
      <c r="AS53" s="40"/>
      <c r="AT53" s="40"/>
      <c r="AU53" s="91"/>
      <c r="AV53" s="40"/>
      <c r="AW53" s="40"/>
      <c r="AX53" s="40"/>
      <c r="AY53" s="93"/>
      <c r="AZ53" s="49"/>
      <c r="BA53" s="49"/>
      <c r="BB53" s="49"/>
      <c r="BC53" s="91"/>
      <c r="BD53" s="40"/>
      <c r="BE53" s="40"/>
      <c r="BF53" s="40"/>
      <c r="BG53" s="91"/>
      <c r="BH53" s="40"/>
      <c r="BI53" s="40"/>
      <c r="BJ53" s="40"/>
      <c r="BK53" s="91"/>
      <c r="BL53" s="40"/>
      <c r="BM53" s="40"/>
      <c r="BN53" s="40"/>
      <c r="BO53" s="148"/>
      <c r="BP53" s="116"/>
      <c r="BQ53" s="115"/>
      <c r="BR53" s="114"/>
      <c r="BS53" s="22"/>
      <c r="BT53" s="117"/>
      <c r="BU53" s="118"/>
      <c r="BV53" s="119"/>
      <c r="BW53" s="120"/>
    </row>
    <row r="54" spans="1:75" s="37" customFormat="1" x14ac:dyDescent="0.25">
      <c r="A54" s="22" t="s">
        <v>44</v>
      </c>
      <c r="B54" s="40"/>
      <c r="C54" s="40"/>
      <c r="D54" s="40"/>
      <c r="E54" s="40"/>
      <c r="F54" s="40"/>
      <c r="G54" s="91"/>
      <c r="H54" s="40"/>
      <c r="I54" s="40"/>
      <c r="J54" s="40"/>
      <c r="K54" s="91"/>
      <c r="L54" s="40"/>
      <c r="M54" s="40"/>
      <c r="N54" s="40"/>
      <c r="O54" s="91"/>
      <c r="P54" s="40"/>
      <c r="Q54" s="40"/>
      <c r="R54" s="40"/>
      <c r="S54" s="91"/>
      <c r="T54" s="40"/>
      <c r="U54" s="40"/>
      <c r="V54" s="40"/>
      <c r="W54" s="91"/>
      <c r="X54" s="40"/>
      <c r="Y54" s="40"/>
      <c r="Z54" s="40"/>
      <c r="AA54" s="91"/>
      <c r="AB54" s="40"/>
      <c r="AC54" s="40"/>
      <c r="AD54" s="40"/>
      <c r="AE54" s="91"/>
      <c r="AF54" s="40"/>
      <c r="AG54" s="40"/>
      <c r="AH54" s="40"/>
      <c r="AI54" s="91"/>
      <c r="AJ54" s="40"/>
      <c r="AK54" s="40"/>
      <c r="AL54" s="40"/>
      <c r="AM54" s="91">
        <f>'by country'!AU54-'by country'!AP54</f>
        <v>-0.20000000000000018</v>
      </c>
      <c r="AN54" s="40">
        <f>'by country'!AV54-'by country'!AQ54</f>
        <v>-9.9999999999999645E-2</v>
      </c>
      <c r="AO54" s="40">
        <f>'by country'!AW54-'by country'!AR54</f>
        <v>9.9999999999999645E-2</v>
      </c>
      <c r="AP54" s="40">
        <f>'by country'!AX54-'by country'!AS54</f>
        <v>9.9999999999999645E-2</v>
      </c>
      <c r="AQ54" s="91">
        <f>'by country'!AZ54-'by country'!AU54</f>
        <v>-9.9999999999999645E-2</v>
      </c>
      <c r="AR54" s="40">
        <f>'by country'!BA54-'by country'!AV54</f>
        <v>-9.9999999999999645E-2</v>
      </c>
      <c r="AS54" s="40">
        <f>'by country'!BB54-'by country'!AW54</f>
        <v>0</v>
      </c>
      <c r="AT54" s="40">
        <f>'by country'!BC54-'by country'!AX54</f>
        <v>0</v>
      </c>
      <c r="AU54" s="91">
        <f>'by country'!BE54-'by country'!AZ54</f>
        <v>0</v>
      </c>
      <c r="AV54" s="40">
        <f>'by country'!BF54-'by country'!BA54</f>
        <v>0</v>
      </c>
      <c r="AW54" s="40">
        <f>'by country'!BG54-'by country'!BB54</f>
        <v>-9.9999999999999645E-2</v>
      </c>
      <c r="AX54" s="40">
        <f>'by country'!BH54-'by country'!BC54</f>
        <v>-9.9999999999999645E-2</v>
      </c>
      <c r="AY54" s="91">
        <f>'by country'!BJ54-'by country'!BE54</f>
        <v>0</v>
      </c>
      <c r="AZ54" s="40">
        <f>'by country'!BK54-'by country'!BF54</f>
        <v>9.9999999999999645E-2</v>
      </c>
      <c r="BA54" s="40">
        <f>'by country'!BL54-'by country'!BG54</f>
        <v>0.20000000000000018</v>
      </c>
      <c r="BB54" s="40">
        <f>'by country'!BM54-'by country'!BH54</f>
        <v>0</v>
      </c>
      <c r="BC54" s="91">
        <f>'by country'!BO54-'by country'!BJ54</f>
        <v>0.22999999999999954</v>
      </c>
      <c r="BD54" s="40">
        <f>'by country'!BP54-'by country'!BK54</f>
        <v>0.12999999999999989</v>
      </c>
      <c r="BE54" s="40">
        <f>'by country'!BQ54-'by country'!BL54</f>
        <v>6.9999999999999396E-2</v>
      </c>
      <c r="BF54" s="40">
        <f>'by country'!BR54-'by country'!BM54</f>
        <v>0.11000000000000032</v>
      </c>
      <c r="BG54" s="91">
        <f>'by country'!BT54-'by country'!BO54</f>
        <v>0.23000000000000043</v>
      </c>
      <c r="BH54" s="40">
        <f>'by country'!BU54-'by country'!BP54</f>
        <v>0.16000000000000014</v>
      </c>
      <c r="BI54" s="40">
        <f>'by country'!BV54-'by country'!BQ54</f>
        <v>0.17000000000000082</v>
      </c>
      <c r="BJ54" s="40">
        <f>'by country'!BW54-'by country'!BR54</f>
        <v>0.16999999999999993</v>
      </c>
      <c r="BK54" s="91">
        <f>'by country'!BT54-'by country'!AP54</f>
        <v>0.16000000000000014</v>
      </c>
      <c r="BL54" s="40">
        <f>'by country'!BU54-'by country'!AQ54</f>
        <v>0.19000000000000039</v>
      </c>
      <c r="BM54" s="40">
        <f>'by country'!BV54-'by country'!AR54</f>
        <v>0.44000000000000039</v>
      </c>
      <c r="BN54" s="40">
        <f>'by country'!BW54-'by country'!AS54</f>
        <v>0.28000000000000025</v>
      </c>
      <c r="BO54" s="148">
        <f>COUNTIF(B54:BJ54, "&lt;-0.51")</f>
        <v>0</v>
      </c>
      <c r="BP54" s="116">
        <f>COUNTIFS(B54:BJ54,"&lt;-0.25", B54:BJ54,"&gt;-0.51")</f>
        <v>0</v>
      </c>
      <c r="BQ54" s="115">
        <f>COUNTIFS(B54:BJ54,"&lt;-0.11", B54:BJ54,"&gt;-0.25")</f>
        <v>1</v>
      </c>
      <c r="BR54" s="114">
        <f>COUNTIFS(B54:BJ54,"&lt;-0.001", B54:BJ54,"&gt;-0.11")</f>
        <v>5</v>
      </c>
      <c r="BS54" s="22">
        <f>COUNTIFS(B54:BJ54,"0.00")</f>
        <v>6</v>
      </c>
      <c r="BT54" s="117">
        <f>COUNTIFS(B54:BJ54,"&gt;0.001", B54:BJ54,"&lt;0.12")</f>
        <v>5</v>
      </c>
      <c r="BU54" s="118">
        <f>COUNTIFS(B54:BJ54,"&gt;0.11", B54:BJ54,"&lt;0.26")</f>
        <v>7</v>
      </c>
      <c r="BV54" s="119">
        <f>COUNTIFS(B54:BJ54,"&gt;0.25", B54:BJ54,"&lt;0.51")</f>
        <v>0</v>
      </c>
      <c r="BW54" s="120">
        <f>COUNTIF(B54:BJ54, "&gt;0.51")</f>
        <v>0</v>
      </c>
    </row>
    <row r="55" spans="1:75" s="37" customFormat="1" x14ac:dyDescent="0.25">
      <c r="A55" s="22" t="s">
        <v>45</v>
      </c>
      <c r="B55" s="40"/>
      <c r="C55" s="40"/>
      <c r="D55" s="40"/>
      <c r="E55" s="40"/>
      <c r="F55" s="40"/>
      <c r="G55" s="91">
        <f>'by country'!G55-'by country'!B55</f>
        <v>0.14000000000000057</v>
      </c>
      <c r="H55" s="40">
        <f>'by country'!H55-'by country'!C55</f>
        <v>3.0000000000000249E-2</v>
      </c>
      <c r="I55" s="40">
        <f>'by country'!I55-'by country'!D55</f>
        <v>-2.0000000000000462E-2</v>
      </c>
      <c r="J55" s="40">
        <f>'by country'!J55-'by country'!E55</f>
        <v>0</v>
      </c>
      <c r="K55" s="91">
        <f>'by country'!L55-'by country'!G55</f>
        <v>-3.0000000000000249E-2</v>
      </c>
      <c r="L55" s="40">
        <f>'by country'!M55-'by country'!H55</f>
        <v>0.16000000000000014</v>
      </c>
      <c r="M55" s="40">
        <f>'by country'!N55-'by country'!I55</f>
        <v>-5.9999999999999609E-2</v>
      </c>
      <c r="N55" s="40">
        <f>'by country'!O55-'by country'!J55</f>
        <v>8.9999999999999858E-2</v>
      </c>
      <c r="O55" s="91">
        <f>'by country'!Q55-'by country'!L55</f>
        <v>-3.0000000000000249E-2</v>
      </c>
      <c r="P55" s="40">
        <f>'by country'!R55-'by country'!M55</f>
        <v>2.9999999999999361E-2</v>
      </c>
      <c r="Q55" s="40">
        <f>'by country'!S55-'by country'!N55</f>
        <v>-1.0000000000000675E-2</v>
      </c>
      <c r="R55" s="40">
        <f>'by country'!T55-'by country'!O55</f>
        <v>-5.9999999999999609E-2</v>
      </c>
      <c r="S55" s="91">
        <f>'by country'!V55-'by country'!Q55</f>
        <v>-5.9999999999999609E-2</v>
      </c>
      <c r="T55" s="40">
        <f>'by country'!W55-'by country'!R55</f>
        <v>-6.9999999999999396E-2</v>
      </c>
      <c r="U55" s="40">
        <f>'by country'!X55-'by country'!S55</f>
        <v>-9.9999999999997868E-3</v>
      </c>
      <c r="V55" s="40">
        <f>'by country'!Y55-'by country'!T55</f>
        <v>-6.0000000000000497E-2</v>
      </c>
      <c r="W55" s="91">
        <f>'by country'!AA55-'by country'!V55</f>
        <v>0.14999999999999947</v>
      </c>
      <c r="X55" s="40">
        <f>'by country'!AB55-'by country'!W55</f>
        <v>4.9999999999999822E-2</v>
      </c>
      <c r="Y55" s="40">
        <f>'by country'!AC55-'by country'!X55</f>
        <v>9.9999999999997868E-3</v>
      </c>
      <c r="Z55" s="40">
        <f>'by country'!AD55-'by country'!Y55</f>
        <v>8.0000000000000071E-2</v>
      </c>
      <c r="AA55" s="91">
        <f>'by country'!AF55-'by country'!AA55</f>
        <v>0.15000000000000036</v>
      </c>
      <c r="AB55" s="40">
        <f>'by country'!AG55-'by country'!AB55</f>
        <v>4.9999999999999822E-2</v>
      </c>
      <c r="AC55" s="40">
        <f>'by country'!AH55-'by country'!AC55</f>
        <v>0</v>
      </c>
      <c r="AD55" s="40">
        <f>'by country'!AI55-'by country'!AD55</f>
        <v>-4.0000000000000036E-2</v>
      </c>
      <c r="AE55" s="91">
        <f>'by country'!AK55-'by country'!AF55</f>
        <v>7.0000000000000284E-2</v>
      </c>
      <c r="AF55" s="40">
        <f>'by country'!AL55-'by country'!AG55</f>
        <v>5.9999999999999609E-2</v>
      </c>
      <c r="AG55" s="40">
        <f>'by country'!AM55-'by country'!AH55</f>
        <v>4.0000000000000036E-2</v>
      </c>
      <c r="AH55" s="40">
        <f>'by country'!AN55-'by country'!AI55</f>
        <v>2.0000000000000462E-2</v>
      </c>
      <c r="AI55" s="91">
        <f>'by country'!AP55-'by country'!AK55</f>
        <v>0</v>
      </c>
      <c r="AJ55" s="40">
        <f>'by country'!AQ55-'by country'!AL55</f>
        <v>0</v>
      </c>
      <c r="AK55" s="40">
        <f>'by country'!AR55-'by country'!AM55</f>
        <v>0</v>
      </c>
      <c r="AL55" s="40">
        <f>'by country'!AS55-'by country'!AN55</f>
        <v>0</v>
      </c>
      <c r="AM55" s="91">
        <f>'by country'!AU55-'by country'!AP55</f>
        <v>0</v>
      </c>
      <c r="AN55" s="40">
        <f>'by country'!AV55-'by country'!AQ55</f>
        <v>0</v>
      </c>
      <c r="AO55" s="40">
        <f>'by country'!AW55-'by country'!AR55</f>
        <v>0</v>
      </c>
      <c r="AP55" s="40">
        <f>'by country'!AX55-'by country'!AS55</f>
        <v>0</v>
      </c>
      <c r="AQ55" s="91">
        <f>'by country'!AZ55-'by country'!AU55</f>
        <v>9.9999999999999645E-2</v>
      </c>
      <c r="AR55" s="40">
        <f>'by country'!BA55-'by country'!AV55</f>
        <v>0.10000000000000053</v>
      </c>
      <c r="AS55" s="40">
        <f>'by country'!BB55-'by country'!AW55</f>
        <v>0</v>
      </c>
      <c r="AT55" s="40">
        <f>'by country'!BC55-'by country'!AX55</f>
        <v>9.9999999999999645E-2</v>
      </c>
      <c r="AU55" s="91">
        <f>'by country'!BE55-'by country'!AZ55</f>
        <v>0</v>
      </c>
      <c r="AV55" s="40">
        <f>'by country'!BF55-'by country'!BA55</f>
        <v>0</v>
      </c>
      <c r="AW55" s="40">
        <f>'by country'!BG55-'by country'!BB55</f>
        <v>0</v>
      </c>
      <c r="AX55" s="40">
        <f>'by country'!BH55-'by country'!BC55</f>
        <v>0</v>
      </c>
      <c r="AY55" s="91">
        <f>'by country'!BJ55-'by country'!BE55</f>
        <v>0</v>
      </c>
      <c r="AZ55" s="40">
        <f>'by country'!BK55-'by country'!BF55</f>
        <v>0</v>
      </c>
      <c r="BA55" s="40">
        <f>'by country'!BL55-'by country'!BG55</f>
        <v>0</v>
      </c>
      <c r="BB55" s="40">
        <f>'by country'!BM55-'by country'!BH55</f>
        <v>0</v>
      </c>
      <c r="BC55" s="91">
        <f>'by country'!BO55-'by country'!BJ55</f>
        <v>-3.0000000000000249E-2</v>
      </c>
      <c r="BD55" s="40">
        <f>'by country'!BP55-'by country'!BK55</f>
        <v>-3.0000000000000249E-2</v>
      </c>
      <c r="BE55" s="40">
        <f>'by country'!BQ55-'by country'!BL55</f>
        <v>-9.9999999999997868E-3</v>
      </c>
      <c r="BF55" s="40">
        <f>'by country'!BR55-'by country'!BM55</f>
        <v>-8.9999999999999858E-2</v>
      </c>
      <c r="BG55" s="91">
        <f>'by country'!BT55-'by country'!BO55</f>
        <v>0.12000000000000011</v>
      </c>
      <c r="BH55" s="40">
        <f>'by country'!BU55-'by country'!BP55</f>
        <v>4.9999999999999822E-2</v>
      </c>
      <c r="BI55" s="40">
        <f>'by country'!BV55-'by country'!BQ55</f>
        <v>4.0000000000000036E-2</v>
      </c>
      <c r="BJ55" s="40">
        <f>'by country'!BW55-'by country'!BR55</f>
        <v>2.0000000000000462E-2</v>
      </c>
      <c r="BK55" s="91">
        <f>'by country'!BT55-'by country'!B55</f>
        <v>0.58000000000000007</v>
      </c>
      <c r="BL55" s="40">
        <f>'by country'!BU55-'by country'!C55</f>
        <v>0.42999999999999972</v>
      </c>
      <c r="BM55" s="40">
        <f>'by country'!BV55-'by country'!D55</f>
        <v>-2.0000000000000462E-2</v>
      </c>
      <c r="BN55" s="40">
        <f>'by country'!BW55-'by country'!E55</f>
        <v>6.0000000000000497E-2</v>
      </c>
      <c r="BO55" s="148">
        <f>COUNTIF(B55:BJ55, "&lt;-0.51")</f>
        <v>0</v>
      </c>
      <c r="BP55" s="116">
        <f>COUNTIFS(B55:BJ55,"&lt;-0.25", B55:BJ55,"&gt;-0.51")</f>
        <v>0</v>
      </c>
      <c r="BQ55" s="115">
        <f>COUNTIFS(B55:BJ55,"&lt;-0.11", B55:BJ55,"&gt;-0.25")</f>
        <v>0</v>
      </c>
      <c r="BR55" s="114">
        <f>COUNTIFS(B55:BJ55,"&lt;-0.001", B55:BJ55,"&gt;-0.11")</f>
        <v>15</v>
      </c>
      <c r="BS55" s="22">
        <f>COUNTIFS(B55:BJ55,"0.00")</f>
        <v>19</v>
      </c>
      <c r="BT55" s="117">
        <f>COUNTIFS(B55:BJ55,"&gt;0.001", B55:BJ55,"&lt;0.12")</f>
        <v>17</v>
      </c>
      <c r="BU55" s="118">
        <f>COUNTIFS(B55:BJ55,"&gt;0.11", B55:BJ55,"&lt;0.26")</f>
        <v>5</v>
      </c>
      <c r="BV55" s="119">
        <f>COUNTIFS(B55:BJ55,"&gt;0.25", B55:BJ55,"&lt;0.51")</f>
        <v>0</v>
      </c>
      <c r="BW55" s="120">
        <f>COUNTIF(B55:BJ55, "&gt;0.51")</f>
        <v>0</v>
      </c>
    </row>
    <row r="56" spans="1:75" s="21" customFormat="1" ht="15.6" thickBot="1" x14ac:dyDescent="0.3">
      <c r="A56" s="182" t="s">
        <v>180</v>
      </c>
      <c r="B56" s="182"/>
      <c r="C56" s="182"/>
      <c r="D56" s="182"/>
      <c r="E56" s="182"/>
      <c r="F56" s="182"/>
      <c r="G56" s="182"/>
      <c r="H56" s="182"/>
      <c r="I56" s="182"/>
      <c r="J56" s="182"/>
      <c r="K56" s="182"/>
      <c r="L56" s="182"/>
      <c r="M56" s="182"/>
      <c r="N56" s="182"/>
      <c r="O56" s="182"/>
      <c r="P56" s="182"/>
      <c r="Q56" s="182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182"/>
      <c r="AE56" s="182"/>
      <c r="AF56" s="182"/>
      <c r="AG56" s="182"/>
      <c r="AH56" s="182"/>
      <c r="AI56" s="182"/>
      <c r="AJ56" s="182"/>
      <c r="AK56" s="182"/>
      <c r="AL56" s="182"/>
      <c r="AM56" s="182"/>
      <c r="AN56" s="182"/>
      <c r="AO56" s="182"/>
      <c r="AP56" s="182"/>
      <c r="AQ56" s="182"/>
      <c r="AR56" s="182"/>
      <c r="AS56" s="182"/>
      <c r="AT56" s="182"/>
      <c r="AU56" s="182"/>
      <c r="AV56" s="182"/>
      <c r="AW56" s="182"/>
      <c r="AX56" s="182"/>
      <c r="AY56" s="182"/>
      <c r="AZ56" s="182"/>
      <c r="BA56" s="182"/>
      <c r="BB56" s="182"/>
      <c r="BC56" s="182"/>
      <c r="BD56" s="182"/>
      <c r="BE56" s="182"/>
      <c r="BF56" s="182"/>
      <c r="BG56" s="182"/>
      <c r="BH56" s="182"/>
      <c r="BI56" s="182"/>
      <c r="BJ56" s="182"/>
      <c r="BK56" s="113"/>
      <c r="BL56" s="31"/>
      <c r="BM56" s="31"/>
      <c r="BN56" s="31"/>
      <c r="BO56" s="149">
        <f t="shared" ref="BO56:BV56" si="27">SUM(BO4:BO55)</f>
        <v>11</v>
      </c>
      <c r="BP56" s="121">
        <f t="shared" si="27"/>
        <v>26</v>
      </c>
      <c r="BQ56" s="122">
        <f t="shared" si="27"/>
        <v>99</v>
      </c>
      <c r="BR56" s="123">
        <f t="shared" si="27"/>
        <v>431</v>
      </c>
      <c r="BS56" s="160">
        <f>COUNTIFS(B56:BJ56,"0.00")</f>
        <v>0</v>
      </c>
      <c r="BT56" s="124">
        <f t="shared" si="27"/>
        <v>578</v>
      </c>
      <c r="BU56" s="125">
        <f t="shared" si="27"/>
        <v>182</v>
      </c>
      <c r="BV56" s="126">
        <f t="shared" si="27"/>
        <v>51</v>
      </c>
      <c r="BW56" s="127">
        <f>SUM(BW4:BW55)</f>
        <v>4</v>
      </c>
    </row>
    <row r="57" spans="1:75" x14ac:dyDescent="0.25">
      <c r="A57" s="24" t="s">
        <v>161</v>
      </c>
      <c r="B57" s="25"/>
      <c r="C57" s="25"/>
      <c r="D57" s="25"/>
      <c r="E57" s="25"/>
      <c r="F57" s="25"/>
      <c r="G57" s="68"/>
      <c r="H57" s="25"/>
      <c r="I57" s="25"/>
      <c r="J57" s="25"/>
      <c r="K57" s="68"/>
      <c r="L57" s="25"/>
      <c r="M57" s="25"/>
      <c r="N57" s="25"/>
      <c r="O57" s="68"/>
      <c r="P57" s="25"/>
      <c r="Q57" s="25"/>
      <c r="R57" s="25"/>
      <c r="S57" s="68"/>
      <c r="T57" s="25"/>
      <c r="U57" s="25"/>
      <c r="V57" s="25"/>
      <c r="W57" s="68"/>
      <c r="X57" s="25"/>
      <c r="Y57" s="25"/>
      <c r="Z57" s="25"/>
      <c r="AA57" s="68"/>
      <c r="AB57" s="25"/>
      <c r="AC57" s="25"/>
      <c r="AD57" s="25"/>
      <c r="AE57" s="68"/>
      <c r="AF57" s="25"/>
      <c r="AG57" s="25"/>
      <c r="AH57" s="25"/>
      <c r="AI57" s="68"/>
      <c r="AJ57" s="25"/>
      <c r="AK57" s="25"/>
      <c r="AL57" s="25"/>
      <c r="AM57" s="68"/>
      <c r="AN57" s="25"/>
      <c r="AO57" s="25"/>
      <c r="AP57" s="25"/>
      <c r="AQ57" s="68"/>
      <c r="AR57" s="25"/>
      <c r="AS57" s="25"/>
      <c r="AT57" s="25"/>
      <c r="AU57" s="68"/>
      <c r="AV57" s="25"/>
      <c r="AW57" s="25"/>
      <c r="AX57" s="25"/>
      <c r="AY57" s="68"/>
      <c r="AZ57" s="25"/>
      <c r="BA57" s="25"/>
      <c r="BB57" s="25"/>
      <c r="BC57" s="68"/>
      <c r="BD57" s="25"/>
      <c r="BE57" s="25"/>
      <c r="BF57" s="25"/>
      <c r="BG57" s="64"/>
      <c r="BH57" s="45"/>
      <c r="BI57" s="45"/>
      <c r="BJ57" s="45"/>
      <c r="BK57" s="91"/>
      <c r="BL57" s="40"/>
      <c r="BM57" s="40"/>
      <c r="BN57" s="40"/>
      <c r="BO57" s="148"/>
      <c r="BP57" s="116"/>
      <c r="BQ57" s="115"/>
      <c r="BR57" s="114"/>
      <c r="BS57" s="22"/>
      <c r="BT57" s="117"/>
      <c r="BU57" s="118"/>
      <c r="BV57" s="119"/>
      <c r="BW57" s="120"/>
    </row>
    <row r="58" spans="1:75" x14ac:dyDescent="0.25">
      <c r="A58" s="26" t="s">
        <v>76</v>
      </c>
      <c r="B58" s="9"/>
      <c r="C58" s="9"/>
      <c r="D58" s="9"/>
      <c r="E58" s="9"/>
      <c r="F58" s="9"/>
      <c r="G58" s="65"/>
      <c r="H58" s="9"/>
      <c r="I58" s="9"/>
      <c r="J58" s="9"/>
      <c r="K58" s="65"/>
      <c r="L58" s="9"/>
      <c r="M58" s="9"/>
      <c r="N58" s="9"/>
      <c r="O58" s="65"/>
      <c r="P58" s="9"/>
      <c r="Q58" s="9"/>
      <c r="R58" s="9"/>
      <c r="S58" s="65"/>
      <c r="T58" s="9"/>
      <c r="U58" s="9"/>
      <c r="V58" s="9"/>
      <c r="W58" s="65"/>
      <c r="X58" s="9"/>
      <c r="Y58" s="9"/>
      <c r="Z58" s="9"/>
      <c r="AA58" s="64"/>
      <c r="AB58" s="10"/>
      <c r="AC58" s="10"/>
      <c r="AD58" s="10"/>
      <c r="AE58" s="64"/>
      <c r="AF58" s="10"/>
      <c r="AG58" s="10"/>
      <c r="AH58" s="10"/>
      <c r="AI58" s="64"/>
      <c r="AJ58" s="10"/>
      <c r="AK58" s="10"/>
      <c r="AL58" s="10"/>
      <c r="AM58" s="64"/>
      <c r="AN58" s="10"/>
      <c r="AO58" s="10"/>
      <c r="AP58" s="10"/>
      <c r="AQ58" s="64">
        <f>'by country'!AZ60-'by country'!AU60</f>
        <v>0.29999999999999982</v>
      </c>
      <c r="AR58" s="10">
        <f>'by country'!BA60-'by country'!AV60</f>
        <v>0.5</v>
      </c>
      <c r="AS58" s="10">
        <f>'by country'!BB60-'by country'!AW60</f>
        <v>0.20000000000000018</v>
      </c>
      <c r="AT58" s="10">
        <f>'by country'!BC60-'by country'!AX60</f>
        <v>0.20000000000000018</v>
      </c>
      <c r="AU58" s="64">
        <f>'by country'!BE60-'by country'!AZ60</f>
        <v>9.9999999999999645E-2</v>
      </c>
      <c r="AV58" s="10">
        <f>'by country'!BF60-'by country'!BA60</f>
        <v>0</v>
      </c>
      <c r="AW58" s="10">
        <f>'by country'!BG60-'by country'!BB60</f>
        <v>9.9999999999999645E-2</v>
      </c>
      <c r="AX58" s="10">
        <f>'by country'!BH60-'by country'!BC60</f>
        <v>9.9999999999999645E-2</v>
      </c>
      <c r="AY58" s="64">
        <f>'by country'!BJ60-'by country'!BE60</f>
        <v>-9.9999999999999645E-2</v>
      </c>
      <c r="AZ58" s="10">
        <f>'by country'!BK60-'by country'!BF60</f>
        <v>-0.10000000000000053</v>
      </c>
      <c r="BA58" s="10">
        <f>'by country'!BL60-'by country'!BG60</f>
        <v>-0.29999999999999982</v>
      </c>
      <c r="BB58" s="10">
        <f>'by country'!BM60-'by country'!BH60</f>
        <v>-0.20000000000000018</v>
      </c>
      <c r="BC58" s="64">
        <f>'by country'!BO60-'by country'!BJ60</f>
        <v>0.32000000000000028</v>
      </c>
      <c r="BD58" s="10">
        <f>'by country'!BP60-'by country'!BK60</f>
        <v>0.32000000000000028</v>
      </c>
      <c r="BE58" s="10">
        <f>'by country'!BQ60-'by country'!BL60</f>
        <v>0.14000000000000057</v>
      </c>
      <c r="BF58" s="10">
        <f>'by country'!BR60-'by country'!BM60</f>
        <v>0.45000000000000018</v>
      </c>
      <c r="BG58" s="64"/>
      <c r="BH58" s="10"/>
      <c r="BI58" s="10"/>
      <c r="BJ58" s="10"/>
      <c r="BK58" s="91">
        <f>'by country'!BO60-'by country'!AU60</f>
        <v>0.62000000000000011</v>
      </c>
      <c r="BL58" s="40">
        <f>'by country'!BP60-'by country'!AV60</f>
        <v>0.71999999999999975</v>
      </c>
      <c r="BM58" s="40">
        <f>'by country'!BQ60-'by country'!AW60</f>
        <v>0.14000000000000057</v>
      </c>
      <c r="BN58" s="40">
        <f>'by country'!BR60-'by country'!AX60</f>
        <v>0.54999999999999982</v>
      </c>
      <c r="BO58" s="148">
        <f t="shared" ref="BO58:BO64" si="28">COUNTIF(B58:BJ58, "&lt;-0.51")</f>
        <v>0</v>
      </c>
      <c r="BP58" s="116">
        <f t="shared" ref="BP58:BP64" si="29">COUNTIFS(B58:BJ58,"&lt;-0.25", B58:BJ58,"&gt;-0.51")</f>
        <v>1</v>
      </c>
      <c r="BQ58" s="115">
        <f t="shared" ref="BQ58:BQ64" si="30">COUNTIFS(B58:BJ58,"&lt;-0.11", B58:BJ58,"&gt;-0.25")</f>
        <v>1</v>
      </c>
      <c r="BR58" s="114">
        <f t="shared" ref="BR58:BR64" si="31">COUNTIFS(B58:BJ58,"&lt;-0.001", B58:BJ58,"&gt;-0.11")</f>
        <v>2</v>
      </c>
      <c r="BS58" s="22">
        <f t="shared" ref="BS58:BS64" si="32">COUNTIFS(B58:BJ58,"0.00")</f>
        <v>1</v>
      </c>
      <c r="BT58" s="117">
        <f t="shared" ref="BT58:BT64" si="33">COUNTIFS(B58:BJ58,"&gt;0.001", B58:BJ58,"&lt;0.12")</f>
        <v>3</v>
      </c>
      <c r="BU58" s="118">
        <f t="shared" ref="BU58:BU64" si="34">COUNTIFS(B58:BJ58,"&gt;0.11", B58:BJ58,"&lt;0.26")</f>
        <v>3</v>
      </c>
      <c r="BV58" s="119">
        <f t="shared" ref="BV58:BV64" si="35">COUNTIFS(B58:BJ58,"&gt;0.25", B58:BJ58,"&lt;0.51")</f>
        <v>5</v>
      </c>
      <c r="BW58" s="120">
        <f t="shared" ref="BW58:BW64" si="36">COUNTIF(B58:BJ58, "&gt;0.51")</f>
        <v>0</v>
      </c>
    </row>
    <row r="59" spans="1:75" x14ac:dyDescent="0.25">
      <c r="A59" s="11" t="s">
        <v>7</v>
      </c>
      <c r="B59" s="12">
        <v>5.14</v>
      </c>
      <c r="C59" s="12">
        <v>5.08</v>
      </c>
      <c r="D59" s="12">
        <v>5.59</v>
      </c>
      <c r="E59" s="12">
        <v>6.02</v>
      </c>
      <c r="F59" s="12">
        <v>5.52</v>
      </c>
      <c r="G59" s="66">
        <f>'by country'!G61-'by country'!B61</f>
        <v>0.29000000000000004</v>
      </c>
      <c r="H59" s="12">
        <f>'by country'!H61-'by country'!C61</f>
        <v>0.16000000000000014</v>
      </c>
      <c r="I59" s="12">
        <f>'by country'!I61-'by country'!D61</f>
        <v>4.0000000000000036E-2</v>
      </c>
      <c r="J59" s="12">
        <f>'by country'!J61-'by country'!E61</f>
        <v>3.0000000000000249E-2</v>
      </c>
      <c r="K59" s="66">
        <f>'by country'!L61-'by country'!G61</f>
        <v>0.16000000000000014</v>
      </c>
      <c r="L59" s="12">
        <f>'by country'!M61-'by country'!H61</f>
        <v>0.20000000000000018</v>
      </c>
      <c r="M59" s="12">
        <f>'by country'!N61-'by country'!I61</f>
        <v>-0.29000000000000004</v>
      </c>
      <c r="N59" s="12">
        <f>'by country'!O61-'by country'!J61</f>
        <v>-0.41999999999999993</v>
      </c>
      <c r="O59" s="66">
        <f>'by country'!Q61-'by country'!L61</f>
        <v>0.19000000000000039</v>
      </c>
      <c r="P59" s="12">
        <f>'by country'!R61-'by country'!M61</f>
        <v>-0.14000000000000057</v>
      </c>
      <c r="Q59" s="12">
        <f>'by country'!S61-'by country'!N61</f>
        <v>0.29000000000000004</v>
      </c>
      <c r="R59" s="12">
        <f>'by country'!T61-'by country'!O61</f>
        <v>0.50999999999999979</v>
      </c>
      <c r="S59" s="66">
        <f>'by country'!V61-'by country'!Q61</f>
        <v>-0.12999999999999989</v>
      </c>
      <c r="T59" s="12">
        <f>'by country'!W61-'by country'!R61</f>
        <v>-0.12999999999999989</v>
      </c>
      <c r="U59" s="12">
        <f>'by country'!X61-'by country'!S61</f>
        <v>-8.9999999999999858E-2</v>
      </c>
      <c r="V59" s="12">
        <f>'by country'!Y61-'by country'!T61</f>
        <v>-5.9999999999999609E-2</v>
      </c>
      <c r="W59" s="66">
        <f>'by country'!AA61-'by country'!V61</f>
        <v>0.1899999999999995</v>
      </c>
      <c r="X59" s="12">
        <f>'by country'!AB61-'by country'!W61</f>
        <v>0.11000000000000032</v>
      </c>
      <c r="Y59" s="12">
        <f>'by country'!AC61-'by country'!X61</f>
        <v>4.0000000000000036E-2</v>
      </c>
      <c r="Z59" s="12">
        <f>'by country'!AD61-'by country'!Y61</f>
        <v>0</v>
      </c>
      <c r="AA59" s="66">
        <f>'by country'!AF61-'by country'!AA61</f>
        <v>-8.0000000000000071E-2</v>
      </c>
      <c r="AB59" s="12">
        <f>'by country'!AG61-'by country'!AB61</f>
        <v>-0.11000000000000032</v>
      </c>
      <c r="AC59" s="12">
        <f>'by country'!AH61-'by country'!AC61</f>
        <v>-6.0000000000000497E-2</v>
      </c>
      <c r="AD59" s="12">
        <f>'by country'!AI61-'by country'!AD61</f>
        <v>-7.0000000000000284E-2</v>
      </c>
      <c r="AE59" s="66">
        <f>'by country'!AK61-'by country'!AF61</f>
        <v>0.14000000000000057</v>
      </c>
      <c r="AF59" s="12">
        <f>'by country'!AL61-'by country'!AG61</f>
        <v>0.12999999999999989</v>
      </c>
      <c r="AG59" s="12">
        <f>'by country'!AM61-'by country'!AH61</f>
        <v>0.1800000000000006</v>
      </c>
      <c r="AH59" s="12">
        <f>'by country'!AN61-'by country'!AI61</f>
        <v>8.9999999999999858E-2</v>
      </c>
      <c r="AI59" s="66">
        <f>'by country'!AP61-'by country'!AK61</f>
        <v>0.19999999999999929</v>
      </c>
      <c r="AJ59" s="12">
        <f>'by country'!AQ61-'by country'!AL61</f>
        <v>0.10000000000000053</v>
      </c>
      <c r="AK59" s="12">
        <f>'by country'!AR61-'by country'!AM61</f>
        <v>9.9999999999999645E-2</v>
      </c>
      <c r="AL59" s="12">
        <f>'by country'!AS61-'by country'!AN61</f>
        <v>0.10000000000000053</v>
      </c>
      <c r="AM59" s="66">
        <f>'by country'!AU61-'by country'!AP61</f>
        <v>0.10000000000000053</v>
      </c>
      <c r="AN59" s="12">
        <f>'by country'!AV61-'by country'!AQ61</f>
        <v>0.19999999999999929</v>
      </c>
      <c r="AO59" s="12">
        <f>'by country'!AW61-'by country'!AR61</f>
        <v>0.10000000000000053</v>
      </c>
      <c r="AP59" s="12">
        <f>'by country'!AX61-'by country'!AS61</f>
        <v>9.9999999999999645E-2</v>
      </c>
      <c r="AQ59" s="66">
        <f>'by country'!AZ61-'by country'!AU61</f>
        <v>-0.10000000000000053</v>
      </c>
      <c r="AR59" s="12">
        <f>'by country'!BA61-'by country'!AV61</f>
        <v>0</v>
      </c>
      <c r="AS59" s="12">
        <f>'by country'!BB61-'by country'!AW61</f>
        <v>-0.10000000000000053</v>
      </c>
      <c r="AT59" s="12">
        <f>'by country'!BC61-'by country'!AX61</f>
        <v>-9.9999999999999645E-2</v>
      </c>
      <c r="AU59" s="66">
        <f>'by country'!BE61-'by country'!AZ61</f>
        <v>0</v>
      </c>
      <c r="AV59" s="12">
        <f>'by country'!BF61-'by country'!BA61</f>
        <v>0</v>
      </c>
      <c r="AW59" s="12">
        <f>'by country'!BG61-'by country'!BB61</f>
        <v>0.10000000000000053</v>
      </c>
      <c r="AX59" s="12">
        <f>'by country'!BH61-'by country'!BC61</f>
        <v>9.9999999999999645E-2</v>
      </c>
      <c r="AY59" s="66">
        <f>'by country'!BJ61-'by country'!BE61</f>
        <v>0</v>
      </c>
      <c r="AZ59" s="12">
        <f>'by country'!BK61-'by country'!BF61</f>
        <v>0.10000000000000053</v>
      </c>
      <c r="BA59" s="12">
        <f>'by country'!BL61-'by country'!BG61</f>
        <v>0</v>
      </c>
      <c r="BB59" s="12">
        <f>'by country'!BM61-'by country'!BH61</f>
        <v>-9.9999999999999645E-2</v>
      </c>
      <c r="BC59" s="66">
        <f>'by country'!BO61-'by country'!BJ61</f>
        <v>0.37000000000000011</v>
      </c>
      <c r="BD59" s="12">
        <f>'by country'!BP61-'by country'!BK61</f>
        <v>0.30999999999999961</v>
      </c>
      <c r="BE59" s="12">
        <f>'by country'!BQ61-'by country'!BL61</f>
        <v>0.14999999999999947</v>
      </c>
      <c r="BF59" s="12">
        <f>'by country'!BR61-'by country'!BM61</f>
        <v>0.28000000000000025</v>
      </c>
      <c r="BG59" s="66">
        <f>'by country'!BT61-'by country'!BO61</f>
        <v>-0.20999999999999996</v>
      </c>
      <c r="BH59" s="12">
        <f>'by country'!BU61-'by country'!BP61</f>
        <v>4.9999999999999822E-2</v>
      </c>
      <c r="BI59" s="12">
        <f>'by country'!BV61-'by country'!BQ61</f>
        <v>0.6800000000000006</v>
      </c>
      <c r="BJ59" s="12">
        <f>'by country'!BW61-'by country'!BR61</f>
        <v>0.17999999999999972</v>
      </c>
      <c r="BK59" s="91">
        <f>'by country'!BT61-'by country'!B61</f>
        <v>1.1200000000000001</v>
      </c>
      <c r="BL59" s="40">
        <f>'by country'!BU61-'by country'!C61</f>
        <v>0.97999999999999954</v>
      </c>
      <c r="BM59" s="40">
        <f>'by country'!BV61-'by country'!D61</f>
        <v>1.1400000000000006</v>
      </c>
      <c r="BN59" s="40">
        <f>'by country'!BW61-'by country'!E61</f>
        <v>0.64000000000000057</v>
      </c>
      <c r="BO59" s="148">
        <f t="shared" si="28"/>
        <v>0</v>
      </c>
      <c r="BP59" s="116">
        <f t="shared" si="29"/>
        <v>2</v>
      </c>
      <c r="BQ59" s="115">
        <f t="shared" si="30"/>
        <v>4</v>
      </c>
      <c r="BR59" s="114">
        <f t="shared" si="31"/>
        <v>9</v>
      </c>
      <c r="BS59" s="22">
        <f t="shared" si="32"/>
        <v>6</v>
      </c>
      <c r="BT59" s="117">
        <f t="shared" si="33"/>
        <v>15</v>
      </c>
      <c r="BU59" s="118">
        <f t="shared" si="34"/>
        <v>12</v>
      </c>
      <c r="BV59" s="119">
        <f t="shared" si="35"/>
        <v>5</v>
      </c>
      <c r="BW59" s="120">
        <f t="shared" si="36"/>
        <v>6</v>
      </c>
    </row>
    <row r="60" spans="1:75" x14ac:dyDescent="0.25">
      <c r="A60" s="11" t="s">
        <v>8</v>
      </c>
      <c r="B60" s="12"/>
      <c r="C60" s="12"/>
      <c r="D60" s="12"/>
      <c r="E60" s="12"/>
      <c r="F60" s="12"/>
      <c r="G60" s="66"/>
      <c r="H60" s="12"/>
      <c r="I60" s="12"/>
      <c r="J60" s="12"/>
      <c r="K60" s="66"/>
      <c r="L60" s="12"/>
      <c r="M60" s="12"/>
      <c r="N60" s="12"/>
      <c r="O60" s="66"/>
      <c r="P60" s="12"/>
      <c r="Q60" s="12"/>
      <c r="R60" s="12"/>
      <c r="S60" s="66"/>
      <c r="T60" s="12"/>
      <c r="U60" s="12"/>
      <c r="V60" s="12"/>
      <c r="W60" s="66">
        <f>'by country'!AA62-'by country'!V62</f>
        <v>-3.0000000000000249E-2</v>
      </c>
      <c r="X60" s="12">
        <f>'by country'!AB62-'by country'!W62</f>
        <v>-0.12000000000000011</v>
      </c>
      <c r="Y60" s="12">
        <f>'by country'!AC62-'by country'!X62</f>
        <v>-8.0000000000000071E-2</v>
      </c>
      <c r="Z60" s="12">
        <f>'by country'!AD62-'by country'!Y62</f>
        <v>-3.0000000000000249E-2</v>
      </c>
      <c r="AA60" s="66">
        <f>'by country'!AF62-'by country'!AA62</f>
        <v>1.0000000000000675E-2</v>
      </c>
      <c r="AB60" s="12">
        <f>'by country'!AG62-'by country'!AB62</f>
        <v>-0.12000000000000011</v>
      </c>
      <c r="AC60" s="12">
        <f>'by country'!AH62-'by country'!AC62</f>
        <v>-0.12000000000000011</v>
      </c>
      <c r="AD60" s="12">
        <f>'by country'!AI62-'by country'!AD62</f>
        <v>-0.10999999999999943</v>
      </c>
      <c r="AE60" s="66">
        <f>'by country'!AK62-'by country'!AF62</f>
        <v>0.21999999999999975</v>
      </c>
      <c r="AF60" s="12">
        <f>'by country'!AL62-'by country'!AG62</f>
        <v>0.27000000000000046</v>
      </c>
      <c r="AG60" s="12">
        <f>'by country'!AM62-'by country'!AH62</f>
        <v>0.27000000000000046</v>
      </c>
      <c r="AH60" s="12">
        <f>'by country'!AN62-'by country'!AI62</f>
        <v>0.30999999999999961</v>
      </c>
      <c r="AI60" s="66">
        <f>'by country'!AP62-'by country'!AK62</f>
        <v>-9.9999999999999645E-2</v>
      </c>
      <c r="AJ60" s="12">
        <f>'by country'!AQ62-'by country'!AL62</f>
        <v>-0.10000000000000053</v>
      </c>
      <c r="AK60" s="12">
        <f>'by country'!AR62-'by country'!AM62</f>
        <v>-0.10000000000000053</v>
      </c>
      <c r="AL60" s="12">
        <f>'by country'!AS62-'by country'!AN62</f>
        <v>-9.9999999999999645E-2</v>
      </c>
      <c r="AM60" s="66">
        <f>'by country'!AU62-'by country'!AP62</f>
        <v>0</v>
      </c>
      <c r="AN60" s="12">
        <f>'by country'!AV62-'by country'!AQ62</f>
        <v>0</v>
      </c>
      <c r="AO60" s="12">
        <f>'by country'!AW62-'by country'!AR62</f>
        <v>0.10000000000000053</v>
      </c>
      <c r="AP60" s="12">
        <f>'by country'!AX62-'by country'!AS62</f>
        <v>9.9999999999999645E-2</v>
      </c>
      <c r="AQ60" s="66">
        <f>'by country'!AZ62-'by country'!AU62</f>
        <v>0</v>
      </c>
      <c r="AR60" s="12">
        <f>'by country'!BA62-'by country'!AV62</f>
        <v>0</v>
      </c>
      <c r="AS60" s="12">
        <f>'by country'!BB62-'by country'!AW62</f>
        <v>0</v>
      </c>
      <c r="AT60" s="12">
        <f>'by country'!BC62-'by country'!AX62</f>
        <v>-9.9999999999999645E-2</v>
      </c>
      <c r="AU60" s="66">
        <f>'by country'!BE62-'by country'!AZ62</f>
        <v>9.9999999999999645E-2</v>
      </c>
      <c r="AV60" s="12">
        <f>'by country'!BF62-'by country'!BA62</f>
        <v>0.10000000000000053</v>
      </c>
      <c r="AW60" s="12">
        <f>'by country'!BG62-'by country'!BB62</f>
        <v>-0.10000000000000053</v>
      </c>
      <c r="AX60" s="12">
        <f>'by country'!BH62-'by country'!BC62</f>
        <v>0</v>
      </c>
      <c r="AY60" s="66">
        <f>'by country'!BJ62-'by country'!BE62</f>
        <v>0</v>
      </c>
      <c r="AZ60" s="12">
        <f>'by country'!BK62-'by country'!BF62</f>
        <v>0.29999999999999982</v>
      </c>
      <c r="BA60" s="12">
        <f>'by country'!BL62-'by country'!BG62</f>
        <v>0</v>
      </c>
      <c r="BB60" s="12">
        <f>'by country'!BM62-'by country'!BH62</f>
        <v>0</v>
      </c>
      <c r="BC60" s="66">
        <f>'by country'!BO62-'by country'!BJ62</f>
        <v>0.17999999999999972</v>
      </c>
      <c r="BD60" s="12">
        <f>'by country'!BP62-'by country'!BK62</f>
        <v>5.9999999999999609E-2</v>
      </c>
      <c r="BE60" s="12">
        <f>'by country'!BQ62-'by country'!BL62</f>
        <v>1.0000000000000675E-2</v>
      </c>
      <c r="BF60" s="12">
        <f>'by country'!BR62-'by country'!BM62</f>
        <v>1.9999999999999574E-2</v>
      </c>
      <c r="BG60" s="66">
        <f>'by country'!BT62-'by country'!BO62</f>
        <v>0.15000000000000036</v>
      </c>
      <c r="BH60" s="12">
        <f>'by country'!BU62-'by country'!BP62</f>
        <v>-0.67999999999999972</v>
      </c>
      <c r="BI60" s="12">
        <f>'by country'!BV62-'by country'!BQ62</f>
        <v>0.66999999999999993</v>
      </c>
      <c r="BJ60" s="12">
        <f>'by country'!BW62-'by country'!BR62</f>
        <v>3.0000000000000249E-2</v>
      </c>
      <c r="BK60" s="91">
        <f>'by country'!BT62-'by country'!V62</f>
        <v>0.53000000000000025</v>
      </c>
      <c r="BL60" s="40">
        <f>'by country'!BU62-'by country'!W62</f>
        <v>-0.29000000000000004</v>
      </c>
      <c r="BM60" s="40">
        <f>'by country'!BV62-'by country'!X62</f>
        <v>0.65000000000000036</v>
      </c>
      <c r="BN60" s="40">
        <f>'by country'!BW62-'by country'!Y62</f>
        <v>0.12000000000000011</v>
      </c>
      <c r="BO60" s="148">
        <f t="shared" si="28"/>
        <v>1</v>
      </c>
      <c r="BP60" s="116">
        <f t="shared" si="29"/>
        <v>0</v>
      </c>
      <c r="BQ60" s="115">
        <f t="shared" si="30"/>
        <v>3</v>
      </c>
      <c r="BR60" s="114">
        <f t="shared" si="31"/>
        <v>10</v>
      </c>
      <c r="BS60" s="22">
        <f t="shared" si="32"/>
        <v>9</v>
      </c>
      <c r="BT60" s="117">
        <f t="shared" si="33"/>
        <v>9</v>
      </c>
      <c r="BU60" s="118">
        <f t="shared" si="34"/>
        <v>3</v>
      </c>
      <c r="BV60" s="119">
        <f t="shared" si="35"/>
        <v>4</v>
      </c>
      <c r="BW60" s="120">
        <f t="shared" si="36"/>
        <v>1</v>
      </c>
    </row>
    <row r="61" spans="1:75" x14ac:dyDescent="0.25">
      <c r="A61" s="11" t="s">
        <v>9</v>
      </c>
      <c r="B61" s="12"/>
      <c r="C61" s="12"/>
      <c r="D61" s="12"/>
      <c r="E61" s="12"/>
      <c r="F61" s="12"/>
      <c r="G61" s="66"/>
      <c r="H61" s="12"/>
      <c r="I61" s="12"/>
      <c r="J61" s="12"/>
      <c r="K61" s="66"/>
      <c r="L61" s="12"/>
      <c r="M61" s="12"/>
      <c r="N61" s="12"/>
      <c r="O61" s="66"/>
      <c r="P61" s="12"/>
      <c r="Q61" s="12"/>
      <c r="R61" s="12"/>
      <c r="S61" s="66"/>
      <c r="T61" s="12"/>
      <c r="U61" s="12"/>
      <c r="V61" s="12"/>
      <c r="W61" s="66"/>
      <c r="X61" s="12"/>
      <c r="Y61" s="12"/>
      <c r="Z61" s="12"/>
      <c r="AA61" s="66"/>
      <c r="AB61" s="12"/>
      <c r="AC61" s="12"/>
      <c r="AD61" s="12"/>
      <c r="AE61" s="66"/>
      <c r="AF61" s="12"/>
      <c r="AG61" s="12"/>
      <c r="AH61" s="12"/>
      <c r="AI61" s="65"/>
      <c r="AJ61" s="9"/>
      <c r="AK61" s="9"/>
      <c r="AL61" s="9"/>
      <c r="AM61" s="65"/>
      <c r="AN61" s="9"/>
      <c r="AO61" s="9"/>
      <c r="AP61" s="9"/>
      <c r="AQ61" s="65"/>
      <c r="AR61" s="9"/>
      <c r="AS61" s="9"/>
      <c r="AT61" s="9"/>
      <c r="AU61" s="65"/>
      <c r="AV61" s="9"/>
      <c r="AW61" s="9"/>
      <c r="AX61" s="9"/>
      <c r="AY61" s="65"/>
      <c r="AZ61" s="9"/>
      <c r="BA61" s="9"/>
      <c r="BB61" s="9"/>
      <c r="BC61" s="65"/>
      <c r="BD61" s="9"/>
      <c r="BE61" s="9"/>
      <c r="BF61" s="9"/>
      <c r="BG61" s="66">
        <f>'by country'!BT63-'by country'!BO63</f>
        <v>-0.46999999999999975</v>
      </c>
      <c r="BH61" s="12">
        <f>'by country'!BU63-'by country'!BP63</f>
        <v>-0.58000000000000007</v>
      </c>
      <c r="BI61" s="12">
        <f>'by country'!BV63-'by country'!BQ63</f>
        <v>0.79</v>
      </c>
      <c r="BJ61" s="12">
        <f>'by country'!BW63-'by country'!BR63</f>
        <v>-0.14000000000000057</v>
      </c>
      <c r="BK61" s="91">
        <f>'by country'!BT63-'by country'!BO63</f>
        <v>-0.46999999999999975</v>
      </c>
      <c r="BL61" s="40">
        <f>'by country'!BU63-'by country'!BP63</f>
        <v>-0.58000000000000007</v>
      </c>
      <c r="BM61" s="40">
        <f>'by country'!BV63-'by country'!BQ63</f>
        <v>0.79</v>
      </c>
      <c r="BN61" s="40">
        <f>'by country'!BW63-'by country'!BR63</f>
        <v>-0.14000000000000057</v>
      </c>
      <c r="BO61" s="148">
        <f t="shared" si="28"/>
        <v>1</v>
      </c>
      <c r="BP61" s="116">
        <f t="shared" si="29"/>
        <v>1</v>
      </c>
      <c r="BQ61" s="115">
        <f t="shared" si="30"/>
        <v>1</v>
      </c>
      <c r="BR61" s="114">
        <f t="shared" si="31"/>
        <v>0</v>
      </c>
      <c r="BS61" s="22">
        <f t="shared" si="32"/>
        <v>0</v>
      </c>
      <c r="BT61" s="117">
        <f t="shared" si="33"/>
        <v>0</v>
      </c>
      <c r="BU61" s="118">
        <f t="shared" si="34"/>
        <v>0</v>
      </c>
      <c r="BV61" s="119">
        <f t="shared" si="35"/>
        <v>0</v>
      </c>
      <c r="BW61" s="120">
        <f t="shared" si="36"/>
        <v>1</v>
      </c>
    </row>
    <row r="62" spans="1:75" x14ac:dyDescent="0.25">
      <c r="A62" s="11" t="s">
        <v>67</v>
      </c>
      <c r="B62" s="12">
        <v>5.35</v>
      </c>
      <c r="C62" s="12">
        <v>5.67</v>
      </c>
      <c r="D62" s="12">
        <v>5.48</v>
      </c>
      <c r="E62" s="12">
        <v>5.42</v>
      </c>
      <c r="F62" s="12">
        <v>5.54</v>
      </c>
      <c r="G62" s="66">
        <f>'by country'!G64-'by country'!B64</f>
        <v>0.28000000000000025</v>
      </c>
      <c r="H62" s="12">
        <f>'by country'!H64-'by country'!C64</f>
        <v>7.0000000000000284E-2</v>
      </c>
      <c r="I62" s="12">
        <f>'by country'!I64-'by country'!D64</f>
        <v>0.12999999999999989</v>
      </c>
      <c r="J62" s="12">
        <f>'by country'!J64-'by country'!E64</f>
        <v>0.20000000000000018</v>
      </c>
      <c r="K62" s="66">
        <f>'by country'!L64-'by country'!G64</f>
        <v>-8.9999999999999858E-2</v>
      </c>
      <c r="L62" s="12">
        <f>'by country'!M64-'by country'!H64</f>
        <v>5.9999999999999609E-2</v>
      </c>
      <c r="M62" s="12">
        <f>'by country'!N64-'by country'!I64</f>
        <v>-0.35000000000000053</v>
      </c>
      <c r="N62" s="12">
        <f>'by country'!O64-'by country'!J64</f>
        <v>-0.16999999999999993</v>
      </c>
      <c r="O62" s="66">
        <f>'by country'!Q64-'by country'!L64</f>
        <v>0.28000000000000025</v>
      </c>
      <c r="P62" s="12">
        <f>'by country'!R64-'by country'!M64</f>
        <v>4.9999999999999822E-2</v>
      </c>
      <c r="Q62" s="12">
        <f>'by country'!S64-'by country'!N64</f>
        <v>0.35000000000000053</v>
      </c>
      <c r="R62" s="12">
        <f>'by country'!T64-'by country'!O64</f>
        <v>0.3199999999999994</v>
      </c>
      <c r="S62" s="66">
        <f>'by country'!V64-'by country'!Q64</f>
        <v>1.9999999999999574E-2</v>
      </c>
      <c r="T62" s="12">
        <f>'by country'!W64-'by country'!R64</f>
        <v>0</v>
      </c>
      <c r="U62" s="12">
        <f>'by country'!X64-'by country'!S64</f>
        <v>-8.0000000000000071E-2</v>
      </c>
      <c r="V62" s="12">
        <f>'by country'!Y64-'by country'!T64</f>
        <v>-2.9999999999999361E-2</v>
      </c>
      <c r="W62" s="66">
        <f>'by country'!AA64-'by country'!V64</f>
        <v>0.21999999999999975</v>
      </c>
      <c r="X62" s="12">
        <f>'by country'!AB64-'by country'!W64</f>
        <v>0.10000000000000053</v>
      </c>
      <c r="Y62" s="12">
        <f>'by country'!AC64-'by country'!X64</f>
        <v>0.10999999999999943</v>
      </c>
      <c r="Z62" s="12">
        <f>'by country'!AD64-'by country'!Y64</f>
        <v>9.9999999999999645E-2</v>
      </c>
      <c r="AA62" s="66">
        <f>'by country'!AF64-'by country'!AA64</f>
        <v>9.0000000000000746E-2</v>
      </c>
      <c r="AB62" s="12">
        <f>'by country'!AG64-'by country'!AB64</f>
        <v>4.0000000000000036E-2</v>
      </c>
      <c r="AC62" s="12">
        <f>'by country'!AH64-'by country'!AC64</f>
        <v>-1.9999999999999574E-2</v>
      </c>
      <c r="AD62" s="12">
        <f>'by country'!AI64-'by country'!AD64</f>
        <v>-4.9999999999999822E-2</v>
      </c>
      <c r="AE62" s="66">
        <f>'by country'!AK64-'by country'!AF64</f>
        <v>0.14999999999999947</v>
      </c>
      <c r="AF62" s="12">
        <f>'by country'!AL64-'by country'!AG64</f>
        <v>0.10999999999999943</v>
      </c>
      <c r="AG62" s="12">
        <f>'by country'!AM64-'by country'!AH64</f>
        <v>8.0000000000000071E-2</v>
      </c>
      <c r="AH62" s="12">
        <f>'by country'!AN64-'by country'!AI64</f>
        <v>0.11000000000000032</v>
      </c>
      <c r="AI62" s="66">
        <f>'by country'!AP64-'by country'!AK64</f>
        <v>0</v>
      </c>
      <c r="AJ62" s="12">
        <f>'by country'!AQ64-'by country'!AL64</f>
        <v>-9.9999999999999645E-2</v>
      </c>
      <c r="AK62" s="12">
        <f>'by country'!AR64-'by country'!AM64</f>
        <v>0</v>
      </c>
      <c r="AL62" s="12">
        <f>'by country'!AS64-'by country'!AN64</f>
        <v>-0.10000000000000053</v>
      </c>
      <c r="AM62" s="66">
        <f>'by country'!AU64-'by country'!AP64</f>
        <v>-9.9999999999999645E-2</v>
      </c>
      <c r="AN62" s="12">
        <f>'by country'!AV64-'by country'!AQ64</f>
        <v>9.9999999999999645E-2</v>
      </c>
      <c r="AO62" s="12">
        <f>'by country'!AW64-'by country'!AR64</f>
        <v>0</v>
      </c>
      <c r="AP62" s="12">
        <f>'by country'!AX64-'by country'!AS64</f>
        <v>0.10000000000000053</v>
      </c>
      <c r="AQ62" s="66">
        <f>'by country'!AZ64-'by country'!AU64</f>
        <v>-0.10000000000000053</v>
      </c>
      <c r="AR62" s="12">
        <f>'by country'!BA64-'by country'!AV64</f>
        <v>0</v>
      </c>
      <c r="AS62" s="12">
        <f>'by country'!BB64-'by country'!AW64</f>
        <v>0</v>
      </c>
      <c r="AT62" s="12">
        <f>'by country'!BC64-'by country'!AX64</f>
        <v>-0.10000000000000053</v>
      </c>
      <c r="AU62" s="66">
        <f>'by country'!BE64-'by country'!AZ64</f>
        <v>0</v>
      </c>
      <c r="AV62" s="12">
        <f>'by country'!BF64-'by country'!BA64</f>
        <v>0</v>
      </c>
      <c r="AW62" s="12">
        <f>'by country'!BG64-'by country'!BB64</f>
        <v>-0.10000000000000053</v>
      </c>
      <c r="AX62" s="12">
        <f>'by country'!BH64-'by country'!BC64</f>
        <v>0</v>
      </c>
      <c r="AY62" s="66">
        <f>'by country'!BJ64-'by country'!BE64</f>
        <v>0</v>
      </c>
      <c r="AZ62" s="12">
        <f>'by country'!BK64-'by country'!BF64</f>
        <v>0</v>
      </c>
      <c r="BA62" s="12">
        <f>'by country'!BL64-'by country'!BG64</f>
        <v>0.10000000000000053</v>
      </c>
      <c r="BB62" s="12">
        <f>'by country'!BM64-'by country'!BH64</f>
        <v>0</v>
      </c>
      <c r="BC62" s="66">
        <f>'by country'!BO64-'by country'!BJ64</f>
        <v>-4.0000000000000036E-2</v>
      </c>
      <c r="BD62" s="12">
        <f>'by country'!BP64-'by country'!BK64</f>
        <v>-6.9999999999999396E-2</v>
      </c>
      <c r="BE62" s="12">
        <f>'by country'!BQ64-'by country'!BL64</f>
        <v>-8.9999999999999858E-2</v>
      </c>
      <c r="BF62" s="12">
        <f>'by country'!BR64-'by country'!BM64</f>
        <v>-5.9999999999999609E-2</v>
      </c>
      <c r="BG62" s="65"/>
      <c r="BH62" s="9"/>
      <c r="BI62" s="9"/>
      <c r="BJ62" s="9"/>
      <c r="BK62" s="91">
        <f>'by country'!BO64-'by country'!B64</f>
        <v>0.71</v>
      </c>
      <c r="BL62" s="40">
        <f>'by country'!BP64-'by country'!C64</f>
        <v>0.36000000000000032</v>
      </c>
      <c r="BM62" s="40">
        <f>'by country'!BQ64-'by country'!D64</f>
        <v>0.12999999999999989</v>
      </c>
      <c r="BN62" s="40">
        <f>'by country'!BR64-'by country'!E64</f>
        <v>0.32000000000000028</v>
      </c>
      <c r="BO62" s="148">
        <f t="shared" si="28"/>
        <v>0</v>
      </c>
      <c r="BP62" s="116">
        <f t="shared" si="29"/>
        <v>1</v>
      </c>
      <c r="BQ62" s="115">
        <f t="shared" si="30"/>
        <v>1</v>
      </c>
      <c r="BR62" s="114">
        <f t="shared" si="31"/>
        <v>15</v>
      </c>
      <c r="BS62" s="22">
        <f t="shared" si="32"/>
        <v>12</v>
      </c>
      <c r="BT62" s="117">
        <f t="shared" si="33"/>
        <v>15</v>
      </c>
      <c r="BU62" s="118">
        <f t="shared" si="34"/>
        <v>4</v>
      </c>
      <c r="BV62" s="119">
        <f t="shared" si="35"/>
        <v>4</v>
      </c>
      <c r="BW62" s="120">
        <f t="shared" si="36"/>
        <v>5</v>
      </c>
    </row>
    <row r="63" spans="1:75" x14ac:dyDescent="0.25">
      <c r="A63" s="11" t="s">
        <v>10</v>
      </c>
      <c r="B63" s="12">
        <v>5.0599999999999996</v>
      </c>
      <c r="C63" s="12">
        <v>5.45</v>
      </c>
      <c r="D63" s="12">
        <v>5.3</v>
      </c>
      <c r="E63" s="12">
        <v>5.79</v>
      </c>
      <c r="F63" s="12">
        <v>5.47</v>
      </c>
      <c r="G63" s="66">
        <f>'by country'!G65-'by country'!B65</f>
        <v>2.0000000000000462E-2</v>
      </c>
      <c r="H63" s="12">
        <f>'by country'!H65-'by country'!C65</f>
        <v>6.9999999999999396E-2</v>
      </c>
      <c r="I63" s="12">
        <f>'by country'!I65-'by country'!D65</f>
        <v>0.20000000000000018</v>
      </c>
      <c r="J63" s="12">
        <f>'by country'!J65-'by country'!E65</f>
        <v>8.9999999999999858E-2</v>
      </c>
      <c r="K63" s="66"/>
      <c r="L63" s="12"/>
      <c r="M63" s="12"/>
      <c r="N63" s="12"/>
      <c r="O63" s="66"/>
      <c r="P63" s="12"/>
      <c r="Q63" s="12"/>
      <c r="R63" s="12"/>
      <c r="S63" s="66"/>
      <c r="T63" s="12"/>
      <c r="U63" s="12"/>
      <c r="V63" s="12"/>
      <c r="W63" s="66">
        <f>'by country'!AA65-'by country'!G65</f>
        <v>0.80999999999999961</v>
      </c>
      <c r="X63" s="12">
        <f>'by country'!AB65-'by country'!H65</f>
        <v>0.36000000000000032</v>
      </c>
      <c r="Y63" s="12">
        <f>'by country'!AC65-'by country'!I65</f>
        <v>0.20000000000000018</v>
      </c>
      <c r="Z63" s="12">
        <f>'by country'!AD65-'by country'!J65</f>
        <v>0.32000000000000028</v>
      </c>
      <c r="AA63" s="66">
        <f>'by country'!AF65-'by country'!AA65</f>
        <v>-9.9999999999999645E-2</v>
      </c>
      <c r="AB63" s="12">
        <f>'by country'!AG65-'by country'!AB65</f>
        <v>-0.11000000000000032</v>
      </c>
      <c r="AC63" s="12">
        <f>'by country'!AH65-'by country'!AC65</f>
        <v>-4.9999999999999822E-2</v>
      </c>
      <c r="AD63" s="12">
        <f>'by country'!AI65-'by country'!AD65</f>
        <v>-8.9999999999999858E-2</v>
      </c>
      <c r="AE63" s="66">
        <f>'by country'!AK65-'by country'!AF65</f>
        <v>-8.9999999999999858E-2</v>
      </c>
      <c r="AF63" s="12">
        <f>'by country'!AL65-'by country'!AG65</f>
        <v>-6.9999999999999396E-2</v>
      </c>
      <c r="AG63" s="12">
        <f>'by country'!AM65-'by country'!AH65</f>
        <v>-5.0000000000000711E-2</v>
      </c>
      <c r="AH63" s="12">
        <f>'by country'!AN65-'by country'!AI65</f>
        <v>-0.11000000000000032</v>
      </c>
      <c r="AI63" s="66">
        <f>'by country'!AP65-'by country'!AK65</f>
        <v>0</v>
      </c>
      <c r="AJ63" s="12">
        <f>'by country'!AQ65-'by country'!AL65</f>
        <v>0</v>
      </c>
      <c r="AK63" s="12">
        <f>'by country'!AR65-'by country'!AM65</f>
        <v>0</v>
      </c>
      <c r="AL63" s="12">
        <f>'by country'!AS65-'by country'!AN65</f>
        <v>0</v>
      </c>
      <c r="AM63" s="66">
        <f>'by country'!AU65-'by country'!AP65</f>
        <v>0</v>
      </c>
      <c r="AN63" s="12">
        <f>'by country'!AV65-'by country'!AQ65</f>
        <v>0</v>
      </c>
      <c r="AO63" s="12">
        <f>'by country'!AW65-'by country'!AR65</f>
        <v>0.10000000000000053</v>
      </c>
      <c r="AP63" s="12">
        <f>'by country'!AX65-'by country'!AS65</f>
        <v>0</v>
      </c>
      <c r="AQ63" s="66">
        <f>'by country'!AZ65-'by country'!AU65</f>
        <v>0</v>
      </c>
      <c r="AR63" s="12">
        <f>'by country'!BA65-'by country'!AV65</f>
        <v>0</v>
      </c>
      <c r="AS63" s="12">
        <f>'by country'!BB65-'by country'!AW65</f>
        <v>0</v>
      </c>
      <c r="AT63" s="12">
        <f>'by country'!BC65-'by country'!AX65</f>
        <v>0</v>
      </c>
      <c r="AU63" s="66">
        <f>'by country'!BE65-'by country'!AZ65</f>
        <v>0.20000000000000018</v>
      </c>
      <c r="AV63" s="12">
        <f>'by country'!BF65-'by country'!BA65</f>
        <v>9.9999999999999645E-2</v>
      </c>
      <c r="AW63" s="12">
        <f>'by country'!BG65-'by country'!BB65</f>
        <v>0</v>
      </c>
      <c r="AX63" s="12">
        <f>'by country'!BH65-'by country'!BC65</f>
        <v>9.9999999999999645E-2</v>
      </c>
      <c r="AY63" s="66">
        <f>'by country'!BJ65-'by country'!BE65</f>
        <v>0</v>
      </c>
      <c r="AZ63" s="12">
        <f>'by country'!BK65-'by country'!BF65</f>
        <v>0.10000000000000053</v>
      </c>
      <c r="BA63" s="12">
        <f>'by country'!BL65-'by country'!BG65</f>
        <v>9.9999999999999645E-2</v>
      </c>
      <c r="BB63" s="12">
        <f>'by country'!BM65-'by country'!BH65</f>
        <v>0</v>
      </c>
      <c r="BC63" s="66">
        <f>'by country'!BO65-'by country'!BJ65</f>
        <v>0.1899999999999995</v>
      </c>
      <c r="BD63" s="12">
        <f>'by country'!BP65-'by country'!BK65</f>
        <v>0.26999999999999957</v>
      </c>
      <c r="BE63" s="12">
        <f>'by country'!BQ65-'by country'!BL65</f>
        <v>-9.9999999999997868E-3</v>
      </c>
      <c r="BF63" s="12">
        <f>'by country'!BR65-'by country'!BM65</f>
        <v>0.23000000000000043</v>
      </c>
      <c r="BG63" s="66">
        <f>'by country'!BT65-'by country'!BO65</f>
        <v>0.11000000000000032</v>
      </c>
      <c r="BH63" s="12">
        <f>'by country'!BU65-'by country'!BP65</f>
        <v>-0.41000000000000014</v>
      </c>
      <c r="BI63" s="12">
        <f>'by country'!BV65-'by country'!BQ65</f>
        <v>0.37999999999999989</v>
      </c>
      <c r="BJ63" s="12">
        <f>'by country'!BW65-'by country'!BR65</f>
        <v>4.0000000000000036E-2</v>
      </c>
      <c r="BK63" s="91">
        <f>'by country'!BT65-'by country'!B65</f>
        <v>1.1400000000000006</v>
      </c>
      <c r="BL63" s="40">
        <f>'by country'!BU65-'by country'!C65</f>
        <v>0.30999999999999961</v>
      </c>
      <c r="BM63" s="40">
        <f>'by country'!BV65-'by country'!D65</f>
        <v>0.87000000000000011</v>
      </c>
      <c r="BN63" s="40">
        <f>'by country'!BW65-'by country'!E65</f>
        <v>0.58000000000000007</v>
      </c>
      <c r="BO63" s="148">
        <f t="shared" si="28"/>
        <v>0</v>
      </c>
      <c r="BP63" s="116">
        <f t="shared" si="29"/>
        <v>1</v>
      </c>
      <c r="BQ63" s="115">
        <f t="shared" si="30"/>
        <v>0</v>
      </c>
      <c r="BR63" s="114">
        <f t="shared" si="31"/>
        <v>7</v>
      </c>
      <c r="BS63" s="22">
        <f t="shared" si="32"/>
        <v>14</v>
      </c>
      <c r="BT63" s="117">
        <f t="shared" si="33"/>
        <v>10</v>
      </c>
      <c r="BU63" s="118">
        <f t="shared" si="34"/>
        <v>5</v>
      </c>
      <c r="BV63" s="119">
        <f t="shared" si="35"/>
        <v>4</v>
      </c>
      <c r="BW63" s="120">
        <f t="shared" si="36"/>
        <v>6</v>
      </c>
    </row>
    <row r="64" spans="1:75" x14ac:dyDescent="0.25">
      <c r="A64" s="11" t="s">
        <v>11</v>
      </c>
      <c r="B64" s="12">
        <v>5.76</v>
      </c>
      <c r="C64" s="12">
        <v>5.77</v>
      </c>
      <c r="D64" s="12">
        <v>5.77</v>
      </c>
      <c r="E64" s="12">
        <v>6.16</v>
      </c>
      <c r="F64" s="12">
        <v>5.93</v>
      </c>
      <c r="G64" s="66"/>
      <c r="H64" s="12"/>
      <c r="I64" s="12"/>
      <c r="J64" s="12"/>
      <c r="K64" s="66"/>
      <c r="L64" s="12"/>
      <c r="M64" s="12"/>
      <c r="N64" s="12"/>
      <c r="O64" s="66"/>
      <c r="P64" s="12"/>
      <c r="Q64" s="12"/>
      <c r="R64" s="12"/>
      <c r="S64" s="66">
        <f>'by country'!V66-'by country'!Q66</f>
        <v>-0.11000000000000032</v>
      </c>
      <c r="T64" s="12">
        <f>'by country'!W66-'by country'!R66</f>
        <v>-8.9999999999999858E-2</v>
      </c>
      <c r="U64" s="12">
        <f>'by country'!X66-'by country'!S66</f>
        <v>8.9999999999999858E-2</v>
      </c>
      <c r="V64" s="12">
        <f>'by country'!Y66-'by country'!T66</f>
        <v>9.9999999999997868E-3</v>
      </c>
      <c r="W64" s="66">
        <f>'by country'!AA66-'by country'!V66</f>
        <v>0</v>
      </c>
      <c r="X64" s="12">
        <f>'by country'!AB66-'by country'!W66</f>
        <v>-0.12999999999999989</v>
      </c>
      <c r="Y64" s="12">
        <f>'by country'!AC66-'by country'!X66</f>
        <v>-0.15000000000000036</v>
      </c>
      <c r="Z64" s="12">
        <f>'by country'!AD66-'by country'!Y66</f>
        <v>-4.9999999999999822E-2</v>
      </c>
      <c r="AA64" s="66">
        <f>'by country'!AF66-'by country'!AA66</f>
        <v>0.16000000000000014</v>
      </c>
      <c r="AB64" s="12">
        <f>'by country'!AG66-'by country'!AB66</f>
        <v>0.10999999999999943</v>
      </c>
      <c r="AC64" s="12">
        <f>'by country'!AH66-'by country'!AC66</f>
        <v>2.0000000000000462E-2</v>
      </c>
      <c r="AD64" s="12">
        <f>'by country'!AI66-'by country'!AD66</f>
        <v>0</v>
      </c>
      <c r="AE64" s="66">
        <f>'by country'!AK66-'by country'!AF66</f>
        <v>0.14999999999999947</v>
      </c>
      <c r="AF64" s="12">
        <f>'by country'!AL66-'by country'!AG66</f>
        <v>0.14000000000000057</v>
      </c>
      <c r="AG64" s="12">
        <f>'by country'!AM66-'by country'!AH66</f>
        <v>0.10999999999999943</v>
      </c>
      <c r="AH64" s="12">
        <f>'by country'!AN66-'by country'!AI66</f>
        <v>0.10999999999999943</v>
      </c>
      <c r="AI64" s="66">
        <f>'by country'!AP66-'by country'!AK66</f>
        <v>0.20000000000000018</v>
      </c>
      <c r="AJ64" s="12">
        <f>'by country'!AQ66-'by country'!AL66</f>
        <v>0.20000000000000018</v>
      </c>
      <c r="AK64" s="12">
        <f>'by country'!AR66-'by country'!AM66</f>
        <v>0.10000000000000053</v>
      </c>
      <c r="AL64" s="12">
        <f>'by country'!AS66-'by country'!AN66</f>
        <v>0.10000000000000053</v>
      </c>
      <c r="AM64" s="66">
        <f>'by country'!AU66-'by country'!AP66</f>
        <v>-9.9999999999999645E-2</v>
      </c>
      <c r="AN64" s="12">
        <f>'by country'!AV66-'by country'!AQ66</f>
        <v>0</v>
      </c>
      <c r="AO64" s="12">
        <f>'by country'!AW66-'by country'!AR66</f>
        <v>0</v>
      </c>
      <c r="AP64" s="12">
        <f>'by country'!AX66-'by country'!AS66</f>
        <v>0</v>
      </c>
      <c r="AQ64" s="66">
        <f>'by country'!AZ66-'by country'!AU66</f>
        <v>9.9999999999999645E-2</v>
      </c>
      <c r="AR64" s="12">
        <f>'by country'!BA66-'by country'!AV66</f>
        <v>9.9999999999999645E-2</v>
      </c>
      <c r="AS64" s="12">
        <f>'by country'!BB66-'by country'!AW66</f>
        <v>0</v>
      </c>
      <c r="AT64" s="12">
        <f>'by country'!BC66-'by country'!AX66</f>
        <v>0</v>
      </c>
      <c r="AU64" s="66">
        <f>'by country'!BE66-'by country'!AZ66</f>
        <v>0</v>
      </c>
      <c r="AV64" s="12">
        <f>'by country'!BF66-'by country'!BA66</f>
        <v>0</v>
      </c>
      <c r="AW64" s="12">
        <f>'by country'!BG66-'by country'!BB66</f>
        <v>0</v>
      </c>
      <c r="AX64" s="12">
        <f>'by country'!BH66-'by country'!BC66</f>
        <v>0</v>
      </c>
      <c r="AY64" s="66">
        <f>'by country'!BJ66-'by country'!BE66</f>
        <v>0.10000000000000053</v>
      </c>
      <c r="AZ64" s="12">
        <f>'by country'!BK66-'by country'!BF66</f>
        <v>9.9999999999999645E-2</v>
      </c>
      <c r="BA64" s="12">
        <f>'by country'!BL66-'by country'!BG66</f>
        <v>9.9999999999999645E-2</v>
      </c>
      <c r="BB64" s="12">
        <f>'by country'!BM66-'by country'!BH66</f>
        <v>0</v>
      </c>
      <c r="BC64" s="66">
        <f>'by country'!BO66-'by country'!BJ66</f>
        <v>0.26999999999999957</v>
      </c>
      <c r="BD64" s="12">
        <f>'by country'!BP66-'by country'!BK66</f>
        <v>0.25</v>
      </c>
      <c r="BE64" s="12">
        <f>'by country'!BQ66-'by country'!BL66</f>
        <v>-4.0000000000000036E-2</v>
      </c>
      <c r="BF64" s="12">
        <f>'by country'!BR66-'by country'!BM66</f>
        <v>0.11999999999999922</v>
      </c>
      <c r="BG64" s="66">
        <f>'by country'!BT66-'by country'!BO66</f>
        <v>-0.16999999999999993</v>
      </c>
      <c r="BH64" s="12">
        <f>'by country'!BU66-'by country'!BP66</f>
        <v>-0.46999999999999975</v>
      </c>
      <c r="BI64" s="12">
        <f>'by country'!BV66-'by country'!BQ66</f>
        <v>0.84999999999999964</v>
      </c>
      <c r="BJ64" s="12">
        <f>'by country'!BW66-'by country'!BR66</f>
        <v>9.0000000000000746E-2</v>
      </c>
      <c r="BK64" s="91">
        <f>'by country'!BT66-'by country'!B66</f>
        <v>0.74000000000000021</v>
      </c>
      <c r="BL64" s="40">
        <f>'by country'!BU66-'by country'!C66</f>
        <v>0.11000000000000032</v>
      </c>
      <c r="BM64" s="40">
        <f>'by country'!BV66-'by country'!D66</f>
        <v>1.04</v>
      </c>
      <c r="BN64" s="40">
        <f>'by country'!BW66-'by country'!E66</f>
        <v>0.45000000000000018</v>
      </c>
      <c r="BO64" s="148">
        <f t="shared" si="28"/>
        <v>0</v>
      </c>
      <c r="BP64" s="116">
        <f t="shared" si="29"/>
        <v>1</v>
      </c>
      <c r="BQ64" s="115">
        <f t="shared" si="30"/>
        <v>3</v>
      </c>
      <c r="BR64" s="114">
        <f t="shared" si="31"/>
        <v>4</v>
      </c>
      <c r="BS64" s="22">
        <f t="shared" si="32"/>
        <v>12</v>
      </c>
      <c r="BT64" s="117">
        <f t="shared" si="33"/>
        <v>15</v>
      </c>
      <c r="BU64" s="118">
        <f t="shared" si="34"/>
        <v>7</v>
      </c>
      <c r="BV64" s="119">
        <f t="shared" si="35"/>
        <v>1</v>
      </c>
      <c r="BW64" s="120">
        <f t="shared" si="36"/>
        <v>6</v>
      </c>
    </row>
    <row r="65" spans="1:75" x14ac:dyDescent="0.25">
      <c r="A65" s="11" t="s">
        <v>82</v>
      </c>
      <c r="B65" s="12"/>
      <c r="C65" s="12"/>
      <c r="D65" s="12"/>
      <c r="E65" s="12"/>
      <c r="F65" s="12"/>
      <c r="G65" s="66"/>
      <c r="H65" s="12"/>
      <c r="I65" s="12"/>
      <c r="J65" s="12"/>
      <c r="K65" s="66"/>
      <c r="L65" s="12"/>
      <c r="M65" s="12"/>
      <c r="N65" s="12"/>
      <c r="O65" s="66"/>
      <c r="P65" s="12"/>
      <c r="Q65" s="12"/>
      <c r="R65" s="12"/>
      <c r="S65" s="66"/>
      <c r="T65" s="12"/>
      <c r="U65" s="12"/>
      <c r="V65" s="12"/>
      <c r="W65" s="66"/>
      <c r="X65" s="12"/>
      <c r="Y65" s="12"/>
      <c r="Z65" s="12"/>
      <c r="AA65" s="66"/>
      <c r="AB65" s="12"/>
      <c r="AC65" s="12"/>
      <c r="AD65" s="12"/>
      <c r="AE65" s="66"/>
      <c r="AF65" s="12"/>
      <c r="AG65" s="12"/>
      <c r="AH65" s="12"/>
      <c r="AI65" s="65"/>
      <c r="AJ65" s="9"/>
      <c r="AK65" s="9"/>
      <c r="AL65" s="9"/>
      <c r="AM65" s="65"/>
      <c r="AN65" s="9"/>
      <c r="AO65" s="9"/>
      <c r="AP65" s="9"/>
      <c r="AQ65" s="65"/>
      <c r="AR65" s="9"/>
      <c r="AS65" s="9"/>
      <c r="AT65" s="9"/>
      <c r="AU65" s="65"/>
      <c r="AV65" s="9"/>
      <c r="AW65" s="9"/>
      <c r="AX65" s="9"/>
      <c r="AY65" s="65"/>
      <c r="AZ65" s="9"/>
      <c r="BA65" s="9"/>
      <c r="BB65" s="9"/>
      <c r="BC65" s="65"/>
      <c r="BD65" s="9"/>
      <c r="BE65" s="9"/>
      <c r="BF65" s="9"/>
      <c r="BG65" s="65"/>
      <c r="BH65" s="9"/>
      <c r="BI65" s="9"/>
      <c r="BJ65" s="9"/>
      <c r="BK65" s="91"/>
      <c r="BL65" s="40"/>
      <c r="BM65" s="40"/>
      <c r="BN65" s="40"/>
      <c r="BO65" s="148"/>
      <c r="BP65" s="116"/>
      <c r="BQ65" s="115"/>
      <c r="BR65" s="114"/>
      <c r="BS65" s="22"/>
      <c r="BT65" s="117"/>
      <c r="BU65" s="118"/>
      <c r="BV65" s="119"/>
      <c r="BW65" s="120"/>
    </row>
    <row r="66" spans="1:75" x14ac:dyDescent="0.25">
      <c r="A66" s="11" t="s">
        <v>12</v>
      </c>
      <c r="B66" s="12"/>
      <c r="C66" s="12"/>
      <c r="D66" s="12"/>
      <c r="E66" s="12"/>
      <c r="F66" s="12"/>
      <c r="G66" s="66"/>
      <c r="H66" s="12"/>
      <c r="I66" s="12"/>
      <c r="J66" s="12"/>
      <c r="K66" s="66"/>
      <c r="L66" s="12"/>
      <c r="M66" s="12"/>
      <c r="N66" s="12"/>
      <c r="O66" s="66"/>
      <c r="P66" s="12"/>
      <c r="Q66" s="12"/>
      <c r="R66" s="12"/>
      <c r="S66" s="66"/>
      <c r="T66" s="12"/>
      <c r="U66" s="12"/>
      <c r="V66" s="12"/>
      <c r="W66" s="66"/>
      <c r="X66" s="12"/>
      <c r="Y66" s="12"/>
      <c r="Z66" s="12"/>
      <c r="AA66" s="66">
        <f>'by country'!AF68-'by country'!AA68</f>
        <v>0</v>
      </c>
      <c r="AB66" s="12">
        <f>'by country'!AG68-'by country'!AB68</f>
        <v>0.16000000000000014</v>
      </c>
      <c r="AC66" s="12">
        <f>'by country'!AH68-'by country'!AC68</f>
        <v>-4.9999999999999822E-2</v>
      </c>
      <c r="AD66" s="12">
        <f>'by country'!AI68-'by country'!AD68</f>
        <v>1.0000000000000675E-2</v>
      </c>
      <c r="AE66" s="66">
        <f>'by country'!AK68-'by country'!AF68</f>
        <v>2.0000000000000462E-2</v>
      </c>
      <c r="AF66" s="12">
        <f>'by country'!AL68-'by country'!AG68</f>
        <v>-3.0000000000000249E-2</v>
      </c>
      <c r="AG66" s="12">
        <f>'by country'!AM68-'by country'!AH68</f>
        <v>-7.0000000000000284E-2</v>
      </c>
      <c r="AH66" s="12">
        <f>'by country'!AN68-'by country'!AI68</f>
        <v>-0.10000000000000053</v>
      </c>
      <c r="AI66" s="66">
        <f>'by country'!AP68-'by country'!AK68</f>
        <v>0</v>
      </c>
      <c r="AJ66" s="12">
        <f>'by country'!AQ68-'by country'!AL68</f>
        <v>0</v>
      </c>
      <c r="AK66" s="12">
        <f>'by country'!AR68-'by country'!AM68</f>
        <v>0</v>
      </c>
      <c r="AL66" s="12">
        <f>'by country'!AS68-'by country'!AN68</f>
        <v>0</v>
      </c>
      <c r="AM66" s="66">
        <f>'by country'!AU68-'by country'!AP68</f>
        <v>-0.20000000000000018</v>
      </c>
      <c r="AN66" s="12">
        <f>'by country'!AV68-'by country'!AQ68</f>
        <v>0</v>
      </c>
      <c r="AO66" s="12">
        <f>'by country'!AW68-'by country'!AR68</f>
        <v>-9.9999999999999645E-2</v>
      </c>
      <c r="AP66" s="12">
        <f>'by country'!AX68-'by country'!AS68</f>
        <v>-9.9999999999999645E-2</v>
      </c>
      <c r="AQ66" s="66">
        <f>'by country'!AZ68-'by country'!AU68</f>
        <v>9.9999999999999645E-2</v>
      </c>
      <c r="AR66" s="12">
        <f>'by country'!BA68-'by country'!AV68</f>
        <v>0</v>
      </c>
      <c r="AS66" s="12">
        <f>'by country'!BB68-'by country'!AW68</f>
        <v>9.9999999999999645E-2</v>
      </c>
      <c r="AT66" s="12">
        <f>'by country'!BC68-'by country'!AX68</f>
        <v>0</v>
      </c>
      <c r="AU66" s="66">
        <f>'by country'!BE68-'by country'!AZ68</f>
        <v>0</v>
      </c>
      <c r="AV66" s="12">
        <f>'by country'!BF68-'by country'!BA68</f>
        <v>0</v>
      </c>
      <c r="AW66" s="12">
        <f>'by country'!BG68-'by country'!BB68</f>
        <v>-9.9999999999999645E-2</v>
      </c>
      <c r="AX66" s="12">
        <f>'by country'!BH68-'by country'!BC68</f>
        <v>0</v>
      </c>
      <c r="AY66" s="66">
        <f>'by country'!BJ68-'by country'!BE68</f>
        <v>0</v>
      </c>
      <c r="AZ66" s="12">
        <f>'by country'!BK68-'by country'!BF68</f>
        <v>-9.9999999999999645E-2</v>
      </c>
      <c r="BA66" s="12">
        <f>'by country'!BL68-'by country'!BG68</f>
        <v>0</v>
      </c>
      <c r="BB66" s="12">
        <f>'by country'!BM68-'by country'!BH68</f>
        <v>0</v>
      </c>
      <c r="BC66" s="66">
        <f>'by country'!BO68-'by country'!BJ68</f>
        <v>0.11000000000000032</v>
      </c>
      <c r="BD66" s="12">
        <f>'by country'!BP68-'by country'!BK68</f>
        <v>0.12999999999999989</v>
      </c>
      <c r="BE66" s="12">
        <f>'by country'!BQ68-'by country'!BL68</f>
        <v>-4.9999999999999822E-2</v>
      </c>
      <c r="BF66" s="12">
        <f>'by country'!BR68-'by country'!BM68</f>
        <v>0.12999999999999989</v>
      </c>
      <c r="BG66" s="66">
        <f>'by country'!BT68-'by country'!BO68</f>
        <v>-8.0000000000000071E-2</v>
      </c>
      <c r="BH66" s="12">
        <f>'by country'!BU68-'by country'!BP68</f>
        <v>-0.74000000000000021</v>
      </c>
      <c r="BI66" s="12">
        <f>'by country'!BV68-'by country'!BQ68</f>
        <v>0.77999999999999936</v>
      </c>
      <c r="BJ66" s="12">
        <f>'by country'!BW68-'by country'!BR68</f>
        <v>-2.0000000000000462E-2</v>
      </c>
      <c r="BK66" s="91">
        <f>'by country'!BT68-'by country'!AA68</f>
        <v>-4.9999999999999822E-2</v>
      </c>
      <c r="BL66" s="40">
        <f>'by country'!BU68-'by country'!AB68</f>
        <v>-0.58000000000000007</v>
      </c>
      <c r="BM66" s="58">
        <f>'by country'!BV68-'by country'!AC68</f>
        <v>0.50999999999999979</v>
      </c>
      <c r="BN66" s="40">
        <f>'by country'!BW68-'by country'!AD68</f>
        <v>-8.0000000000000071E-2</v>
      </c>
      <c r="BO66" s="148">
        <f t="shared" ref="BO66:BO82" si="37">COUNTIF(B66:BJ66, "&lt;-0.51")</f>
        <v>1</v>
      </c>
      <c r="BP66" s="116">
        <f t="shared" ref="BP66:BP82" si="38">COUNTIFS(B66:BJ66,"&lt;-0.25", B66:BJ66,"&gt;-0.51")</f>
        <v>0</v>
      </c>
      <c r="BQ66" s="115">
        <f t="shared" ref="BQ66:BQ82" si="39">COUNTIFS(B66:BJ66,"&lt;-0.11", B66:BJ66,"&gt;-0.25")</f>
        <v>1</v>
      </c>
      <c r="BR66" s="114">
        <f t="shared" ref="BR66:BR82" si="40">COUNTIFS(B66:BJ66,"&lt;-0.001", B66:BJ66,"&gt;-0.11")</f>
        <v>11</v>
      </c>
      <c r="BS66" s="22">
        <f t="shared" ref="BS66:BS82" si="41">COUNTIFS(B66:BJ66,"0.00")</f>
        <v>14</v>
      </c>
      <c r="BT66" s="117">
        <f t="shared" ref="BT66:BT82" si="42">COUNTIFS(B66:BJ66,"&gt;0.001", B66:BJ66,"&lt;0.12")</f>
        <v>5</v>
      </c>
      <c r="BU66" s="118">
        <f t="shared" ref="BU66:BU82" si="43">COUNTIFS(B66:BJ66,"&gt;0.11", B66:BJ66,"&lt;0.26")</f>
        <v>3</v>
      </c>
      <c r="BV66" s="119">
        <f t="shared" ref="BV66:BV82" si="44">COUNTIFS(B66:BJ66,"&gt;0.25", B66:BJ66,"&lt;0.51")</f>
        <v>0</v>
      </c>
      <c r="BW66" s="120">
        <f t="shared" ref="BW66:BW82" si="45">COUNTIF(B66:BJ66, "&gt;0.51")</f>
        <v>1</v>
      </c>
    </row>
    <row r="67" spans="1:75" x14ac:dyDescent="0.25">
      <c r="A67" s="11" t="s">
        <v>13</v>
      </c>
      <c r="B67" s="12"/>
      <c r="C67" s="12"/>
      <c r="D67" s="12"/>
      <c r="E67" s="12"/>
      <c r="F67" s="12"/>
      <c r="G67" s="66"/>
      <c r="H67" s="12"/>
      <c r="I67" s="12"/>
      <c r="J67" s="12"/>
      <c r="K67" s="66"/>
      <c r="L67" s="12"/>
      <c r="M67" s="12"/>
      <c r="N67" s="12"/>
      <c r="O67" s="66">
        <f>'by country'!Q69-'by country'!L69</f>
        <v>-0.85999999999999943</v>
      </c>
      <c r="P67" s="12">
        <f>'by country'!R69-'by country'!M69</f>
        <v>-0.83999999999999986</v>
      </c>
      <c r="Q67" s="12">
        <f>'by country'!S69-'by country'!N69</f>
        <v>-0.41999999999999993</v>
      </c>
      <c r="R67" s="12">
        <f>'by country'!T69-'by country'!O69</f>
        <v>-0.49000000000000021</v>
      </c>
      <c r="S67" s="66"/>
      <c r="T67" s="12"/>
      <c r="U67" s="12"/>
      <c r="V67" s="12"/>
      <c r="W67" s="66">
        <f>'by country'!AA69-'by country'!Q69</f>
        <v>0.11999999999999922</v>
      </c>
      <c r="X67" s="12">
        <f>'by country'!AB69-'by country'!R69</f>
        <v>-2.0000000000000462E-2</v>
      </c>
      <c r="Y67" s="12">
        <f>'by country'!AC69-'by country'!S69</f>
        <v>3.0000000000000249E-2</v>
      </c>
      <c r="Z67" s="12">
        <f>'by country'!AD69-'by country'!T69</f>
        <v>0.16000000000000014</v>
      </c>
      <c r="AA67" s="66">
        <f>'by country'!AF69-'by country'!AA69</f>
        <v>0.13000000000000078</v>
      </c>
      <c r="AB67" s="12">
        <f>'by country'!AG69-'by country'!AB69</f>
        <v>0.1800000000000006</v>
      </c>
      <c r="AC67" s="12">
        <f>'by country'!AH69-'by country'!AC69</f>
        <v>8.0000000000000071E-2</v>
      </c>
      <c r="AD67" s="12">
        <f>'by country'!AI69-'by country'!AD69</f>
        <v>0.11000000000000032</v>
      </c>
      <c r="AE67" s="66">
        <f>'by country'!AK69-'by country'!AF69</f>
        <v>0</v>
      </c>
      <c r="AF67" s="12">
        <f>'by country'!AL69-'by country'!AG69</f>
        <v>2.9999999999999361E-2</v>
      </c>
      <c r="AG67" s="12">
        <f>'by country'!AM69-'by country'!AH69</f>
        <v>-4.0000000000000036E-2</v>
      </c>
      <c r="AH67" s="12">
        <f>'by country'!AN69-'by country'!AI69</f>
        <v>-5.0000000000000711E-2</v>
      </c>
      <c r="AI67" s="66">
        <f>'by country'!AP69-'by country'!AK69</f>
        <v>0</v>
      </c>
      <c r="AJ67" s="12">
        <f>'by country'!AQ69-'by country'!AL69</f>
        <v>0</v>
      </c>
      <c r="AK67" s="12">
        <f>'by country'!AR69-'by country'!AM69</f>
        <v>0</v>
      </c>
      <c r="AL67" s="12">
        <f>'by country'!AS69-'by country'!AN69</f>
        <v>0</v>
      </c>
      <c r="AM67" s="66">
        <f>'by country'!AU69-'by country'!AP69</f>
        <v>0.19999999999999929</v>
      </c>
      <c r="AN67" s="12">
        <f>'by country'!AV69-'by country'!AQ69</f>
        <v>0.20000000000000018</v>
      </c>
      <c r="AO67" s="12">
        <f>'by country'!AW69-'by country'!AR69</f>
        <v>9.9999999999999645E-2</v>
      </c>
      <c r="AP67" s="12">
        <f>'by country'!AX69-'by country'!AS69</f>
        <v>0.20000000000000018</v>
      </c>
      <c r="AQ67" s="66">
        <f>'by country'!AZ69-'by country'!AU69</f>
        <v>0</v>
      </c>
      <c r="AR67" s="12">
        <f>'by country'!BA69-'by country'!AV69</f>
        <v>0</v>
      </c>
      <c r="AS67" s="12">
        <f>'by country'!BB69-'by country'!AW69</f>
        <v>0</v>
      </c>
      <c r="AT67" s="12">
        <f>'by country'!BC69-'by country'!AX69</f>
        <v>0</v>
      </c>
      <c r="AU67" s="66">
        <f>'by country'!BE69-'by country'!AZ69</f>
        <v>0.10000000000000053</v>
      </c>
      <c r="AV67" s="12">
        <f>'by country'!BF69-'by country'!BA69</f>
        <v>0.10000000000000053</v>
      </c>
      <c r="AW67" s="12">
        <f>'by country'!BG69-'by country'!BB69</f>
        <v>0</v>
      </c>
      <c r="AX67" s="12">
        <f>'by country'!BH69-'by country'!BC69</f>
        <v>0.10000000000000053</v>
      </c>
      <c r="AY67" s="66">
        <f>'by country'!BJ69-'by country'!BE69</f>
        <v>-0.10000000000000053</v>
      </c>
      <c r="AZ67" s="12">
        <f>'by country'!BK69-'by country'!BF69</f>
        <v>-0.10000000000000053</v>
      </c>
      <c r="BA67" s="12">
        <f>'by country'!BL69-'by country'!BG69</f>
        <v>-9.9999999999999645E-2</v>
      </c>
      <c r="BB67" s="12">
        <f>'by country'!BM69-'by country'!BH69</f>
        <v>-0.10000000000000053</v>
      </c>
      <c r="BC67" s="66">
        <f>'by country'!BO69-'by country'!BJ69</f>
        <v>0.12000000000000011</v>
      </c>
      <c r="BD67" s="12">
        <f>'by country'!BP69-'by country'!BK69</f>
        <v>0.11000000000000032</v>
      </c>
      <c r="BE67" s="12">
        <f>'by country'!BQ69-'by country'!BL69</f>
        <v>0</v>
      </c>
      <c r="BF67" s="12">
        <f>'by country'!BR69-'by country'!BM69</f>
        <v>8.0000000000000071E-2</v>
      </c>
      <c r="BG67" s="66">
        <f>'by country'!BT69-'by country'!BO69</f>
        <v>-0.25999999999999979</v>
      </c>
      <c r="BH67" s="12">
        <f>'by country'!BU69-'by country'!BP69</f>
        <v>-0.54999999999999982</v>
      </c>
      <c r="BI67" s="12">
        <f>'by country'!BV69-'by country'!BQ69</f>
        <v>0.83000000000000007</v>
      </c>
      <c r="BJ67" s="12">
        <f>'by country'!BW69-'by country'!BR69</f>
        <v>0</v>
      </c>
      <c r="BK67" s="91">
        <f>'by country'!BT69-'by country'!AA69</f>
        <v>0.19000000000000039</v>
      </c>
      <c r="BL67" s="40">
        <f>'by country'!BU69-'by country'!AB69</f>
        <v>-2.9999999999999361E-2</v>
      </c>
      <c r="BM67" s="40">
        <f>'by country'!BV69-'by country'!AC69</f>
        <v>0.87000000000000011</v>
      </c>
      <c r="BN67" s="40">
        <f>'by country'!BW69-'by country'!AD69</f>
        <v>0.33999999999999986</v>
      </c>
      <c r="BO67" s="148">
        <f t="shared" si="37"/>
        <v>3</v>
      </c>
      <c r="BP67" s="116">
        <f t="shared" si="38"/>
        <v>3</v>
      </c>
      <c r="BQ67" s="115">
        <f t="shared" si="39"/>
        <v>0</v>
      </c>
      <c r="BR67" s="114">
        <f t="shared" si="40"/>
        <v>7</v>
      </c>
      <c r="BS67" s="22">
        <f t="shared" si="41"/>
        <v>12</v>
      </c>
      <c r="BT67" s="117">
        <f t="shared" si="42"/>
        <v>11</v>
      </c>
      <c r="BU67" s="118">
        <f t="shared" si="43"/>
        <v>8</v>
      </c>
      <c r="BV67" s="119">
        <f t="shared" si="44"/>
        <v>0</v>
      </c>
      <c r="BW67" s="120">
        <f t="shared" si="45"/>
        <v>1</v>
      </c>
    </row>
    <row r="68" spans="1:75" x14ac:dyDescent="0.25">
      <c r="A68" s="11" t="s">
        <v>15</v>
      </c>
      <c r="B68" s="12">
        <v>5.71</v>
      </c>
      <c r="C68" s="12">
        <v>5.9</v>
      </c>
      <c r="D68" s="12">
        <v>5.68</v>
      </c>
      <c r="E68" s="12">
        <v>5.88</v>
      </c>
      <c r="F68" s="12">
        <v>5.86</v>
      </c>
      <c r="G68" s="66">
        <f>'by country'!G70-'by country'!B70</f>
        <v>0.21999999999999975</v>
      </c>
      <c r="H68" s="12">
        <f>'by country'!H70-'by country'!C70</f>
        <v>0.15999999999999925</v>
      </c>
      <c r="I68" s="12">
        <f>'by country'!I70-'by country'!D70</f>
        <v>8.9999999999999858E-2</v>
      </c>
      <c r="J68" s="12">
        <f>'by country'!J70-'by country'!E70</f>
        <v>-1.9999999999999574E-2</v>
      </c>
      <c r="K68" s="66">
        <f>'by country'!L70-'by country'!G70</f>
        <v>0.80000000000000071</v>
      </c>
      <c r="L68" s="12">
        <f>'by country'!M70-'by country'!H70</f>
        <v>0.70000000000000018</v>
      </c>
      <c r="M68" s="12">
        <f>'by country'!N70-'by country'!I70</f>
        <v>0.17000000000000082</v>
      </c>
      <c r="N68" s="12">
        <f>'by country'!O70-'by country'!J70</f>
        <v>0.25</v>
      </c>
      <c r="O68" s="66">
        <f>'by country'!Q70-'by country'!L70</f>
        <v>-0.5</v>
      </c>
      <c r="P68" s="12">
        <f>'by country'!R70-'by country'!M70</f>
        <v>-0.62000000000000011</v>
      </c>
      <c r="Q68" s="12">
        <f>'by country'!S70-'by country'!N70</f>
        <v>-0.1800000000000006</v>
      </c>
      <c r="R68" s="12">
        <f>'by country'!T70-'by country'!O70</f>
        <v>-6.0000000000000497E-2</v>
      </c>
      <c r="S68" s="66">
        <f>'by country'!V70-'by country'!Q70</f>
        <v>-9.0000000000000746E-2</v>
      </c>
      <c r="T68" s="12">
        <f>'by country'!W70-'by country'!R70</f>
        <v>-8.0000000000000071E-2</v>
      </c>
      <c r="U68" s="12">
        <f>'by country'!X70-'by country'!S70</f>
        <v>-6.9999999999999396E-2</v>
      </c>
      <c r="V68" s="12">
        <f>'by country'!Y70-'by country'!T70</f>
        <v>-4.9999999999999822E-2</v>
      </c>
      <c r="W68" s="66">
        <f>'by country'!AA70-'by country'!V70</f>
        <v>0.23000000000000043</v>
      </c>
      <c r="X68" s="12">
        <f>'by country'!AB70-'by country'!W70</f>
        <v>0.10000000000000053</v>
      </c>
      <c r="Y68" s="12">
        <f>'by country'!AC70-'by country'!X70</f>
        <v>0.12999999999999989</v>
      </c>
      <c r="Z68" s="12">
        <f>'by country'!AD70-'by country'!Y70</f>
        <v>0.12999999999999989</v>
      </c>
      <c r="AA68" s="66">
        <f>'by country'!AF70-'by country'!AA70</f>
        <v>0.12999999999999989</v>
      </c>
      <c r="AB68" s="12">
        <f>'by country'!AG70-'by country'!AB70</f>
        <v>4.0000000000000036E-2</v>
      </c>
      <c r="AC68" s="12">
        <f>'by country'!AH70-'by country'!AC70</f>
        <v>9.9999999999997868E-3</v>
      </c>
      <c r="AD68" s="12">
        <f>'by country'!AI70-'by country'!AD70</f>
        <v>0</v>
      </c>
      <c r="AE68" s="66">
        <f>'by country'!AK70-'by country'!AF70</f>
        <v>0.20000000000000018</v>
      </c>
      <c r="AF68" s="12">
        <f>'by country'!AL70-'by country'!AG70</f>
        <v>0.20000000000000018</v>
      </c>
      <c r="AG68" s="12">
        <f>'by country'!AM70-'by country'!AH70</f>
        <v>7.0000000000000284E-2</v>
      </c>
      <c r="AH68" s="12">
        <f>'by country'!AN70-'by country'!AI70</f>
        <v>7.0000000000000284E-2</v>
      </c>
      <c r="AI68" s="66">
        <f>'by country'!AP70-'by country'!AK70</f>
        <v>0</v>
      </c>
      <c r="AJ68" s="12">
        <f>'by country'!AQ70-'by country'!AL70</f>
        <v>0</v>
      </c>
      <c r="AK68" s="12">
        <f>'by country'!AR70-'by country'!AM70</f>
        <v>0</v>
      </c>
      <c r="AL68" s="12">
        <f>'by country'!AS70-'by country'!AN70</f>
        <v>0</v>
      </c>
      <c r="AM68" s="66">
        <f>'by country'!AU70-'by country'!AP70</f>
        <v>0</v>
      </c>
      <c r="AN68" s="12">
        <f>'by country'!AV70-'by country'!AQ70</f>
        <v>9.9999999999999645E-2</v>
      </c>
      <c r="AO68" s="12">
        <f>'by country'!AW70-'by country'!AR70</f>
        <v>9.9999999999999645E-2</v>
      </c>
      <c r="AP68" s="12">
        <f>'by country'!AX70-'by country'!AS70</f>
        <v>9.9999999999999645E-2</v>
      </c>
      <c r="AQ68" s="66">
        <f>'by country'!AZ70-'by country'!AU70</f>
        <v>-0.20000000000000018</v>
      </c>
      <c r="AR68" s="12">
        <f>'by country'!BA70-'by country'!AV70</f>
        <v>-9.9999999999999645E-2</v>
      </c>
      <c r="AS68" s="12">
        <f>'by country'!BB70-'by country'!AW70</f>
        <v>-9.9999999999999645E-2</v>
      </c>
      <c r="AT68" s="12">
        <f>'by country'!BC70-'by country'!AX70</f>
        <v>-9.9999999999999645E-2</v>
      </c>
      <c r="AU68" s="66">
        <f>'by country'!BE70-'by country'!AZ70</f>
        <v>0.20000000000000018</v>
      </c>
      <c r="AV68" s="12">
        <f>'by country'!BF70-'by country'!BA70</f>
        <v>0.19999999999999929</v>
      </c>
      <c r="AW68" s="12">
        <f>'by country'!BG70-'by country'!BB70</f>
        <v>9.9999999999999645E-2</v>
      </c>
      <c r="AX68" s="12">
        <f>'by country'!BH70-'by country'!BC70</f>
        <v>9.9999999999999645E-2</v>
      </c>
      <c r="AY68" s="66">
        <f>'by country'!BJ70-'by country'!BE70</f>
        <v>-0.10000000000000053</v>
      </c>
      <c r="AZ68" s="12">
        <f>'by country'!BK70-'by country'!BF70</f>
        <v>-0.19999999999999929</v>
      </c>
      <c r="BA68" s="12">
        <f>'by country'!BL70-'by country'!BG70</f>
        <v>-9.9999999999999645E-2</v>
      </c>
      <c r="BB68" s="12">
        <f>'by country'!BM70-'by country'!BH70</f>
        <v>-9.9999999999999645E-2</v>
      </c>
      <c r="BC68" s="66">
        <f>'by country'!BO70-'by country'!BJ70</f>
        <v>5.0000000000000711E-2</v>
      </c>
      <c r="BD68" s="12">
        <f>'by country'!BP70-'by country'!BK70</f>
        <v>0.1899999999999995</v>
      </c>
      <c r="BE68" s="12">
        <f>'by country'!BQ70-'by country'!BL70</f>
        <v>2.9999999999999361E-2</v>
      </c>
      <c r="BF68" s="12">
        <f>'by country'!BR70-'by country'!BM70</f>
        <v>8.0000000000000071E-2</v>
      </c>
      <c r="BG68" s="66">
        <f>'by country'!BT70-'by country'!BO70</f>
        <v>-8.0000000000000071E-2</v>
      </c>
      <c r="BH68" s="12">
        <f>'by country'!BU70-'by country'!BP70</f>
        <v>-0.6899999999999995</v>
      </c>
      <c r="BI68" s="12">
        <f>'by country'!BV70-'by country'!BQ70</f>
        <v>0.85000000000000053</v>
      </c>
      <c r="BJ68" s="12">
        <f>'by country'!BW70-'by country'!BR70</f>
        <v>4.9999999999999822E-2</v>
      </c>
      <c r="BK68" s="91">
        <f>'by country'!BT70-'by country'!B70</f>
        <v>0.86000000000000032</v>
      </c>
      <c r="BL68" s="40">
        <f>'by country'!BU70-'by country'!C70</f>
        <v>0</v>
      </c>
      <c r="BM68" s="40">
        <f>'by country'!BV70-'by country'!D70</f>
        <v>1.1000000000000005</v>
      </c>
      <c r="BN68" s="40">
        <f>'by country'!BW70-'by country'!E70</f>
        <v>0.45000000000000018</v>
      </c>
      <c r="BO68" s="148">
        <f t="shared" si="37"/>
        <v>2</v>
      </c>
      <c r="BP68" s="116">
        <f t="shared" si="38"/>
        <v>1</v>
      </c>
      <c r="BQ68" s="115">
        <f t="shared" si="39"/>
        <v>3</v>
      </c>
      <c r="BR68" s="114">
        <f t="shared" si="40"/>
        <v>13</v>
      </c>
      <c r="BS68" s="22">
        <f t="shared" si="41"/>
        <v>6</v>
      </c>
      <c r="BT68" s="117">
        <f t="shared" si="42"/>
        <v>15</v>
      </c>
      <c r="BU68" s="118">
        <f t="shared" si="43"/>
        <v>13</v>
      </c>
      <c r="BV68" s="119">
        <f t="shared" si="44"/>
        <v>0</v>
      </c>
      <c r="BW68" s="120">
        <f t="shared" si="45"/>
        <v>8</v>
      </c>
    </row>
    <row r="69" spans="1:75" x14ac:dyDescent="0.25">
      <c r="A69" s="11" t="s">
        <v>16</v>
      </c>
      <c r="B69" s="12">
        <v>5.92</v>
      </c>
      <c r="C69" s="12">
        <v>5.74</v>
      </c>
      <c r="D69" s="12">
        <v>6.24</v>
      </c>
      <c r="E69" s="12">
        <v>6.4</v>
      </c>
      <c r="F69" s="12">
        <v>6.14</v>
      </c>
      <c r="G69" s="66">
        <f>'by country'!G71-'by country'!B71</f>
        <v>0.16999999999999993</v>
      </c>
      <c r="H69" s="12">
        <f>'by country'!H71-'by country'!C71</f>
        <v>-0.12999999999999989</v>
      </c>
      <c r="I69" s="12">
        <f>'by country'!I71-'by country'!D71</f>
        <v>-0.15000000000000036</v>
      </c>
      <c r="J69" s="12">
        <f>'by country'!J71-'by country'!E71</f>
        <v>-0.12000000000000011</v>
      </c>
      <c r="K69" s="66">
        <f>'by country'!L71-'by country'!G71</f>
        <v>0.36000000000000032</v>
      </c>
      <c r="L69" s="12">
        <f>'by country'!M71-'by country'!H71</f>
        <v>0.33000000000000007</v>
      </c>
      <c r="M69" s="12">
        <f>'by country'!N71-'by country'!I71</f>
        <v>-0.13999999999999968</v>
      </c>
      <c r="N69" s="12">
        <f>'by country'!O71-'by country'!J71</f>
        <v>4.0000000000000036E-2</v>
      </c>
      <c r="O69" s="66">
        <f>'by country'!Q71-'by country'!L71</f>
        <v>-0.28000000000000025</v>
      </c>
      <c r="P69" s="12">
        <f>'by country'!R71-'by country'!M71</f>
        <v>-0.40000000000000036</v>
      </c>
      <c r="Q69" s="12">
        <f>'by country'!S71-'by country'!N71</f>
        <v>-0.12000000000000011</v>
      </c>
      <c r="R69" s="12">
        <f>'by country'!T71-'by country'!O71</f>
        <v>-0.12000000000000011</v>
      </c>
      <c r="S69" s="66">
        <f>'by country'!V71-'by country'!Q71</f>
        <v>-0.11000000000000032</v>
      </c>
      <c r="T69" s="12">
        <f>'by country'!W71-'by country'!R71</f>
        <v>-8.9999999999999858E-2</v>
      </c>
      <c r="U69" s="12">
        <f>'by country'!X71-'by country'!S71</f>
        <v>-0.13999999999999968</v>
      </c>
      <c r="V69" s="12">
        <f>'by country'!Y71-'by country'!T71</f>
        <v>-0.12999999999999989</v>
      </c>
      <c r="W69" s="66">
        <f>'by country'!AA71-'by country'!V71</f>
        <v>0.1800000000000006</v>
      </c>
      <c r="X69" s="12">
        <f>'by country'!AB71-'by country'!W71</f>
        <v>0.12000000000000011</v>
      </c>
      <c r="Y69" s="12">
        <f>'by country'!AC71-'by country'!X71</f>
        <v>9.9999999999999645E-2</v>
      </c>
      <c r="Z69" s="12">
        <f>'by country'!AD71-'by country'!Y71</f>
        <v>0.13999999999999968</v>
      </c>
      <c r="AA69" s="66">
        <f>'by country'!AF71-'by country'!AA71</f>
        <v>4.9999999999999822E-2</v>
      </c>
      <c r="AB69" s="12">
        <f>'by country'!AG71-'by country'!AB71</f>
        <v>1.9999999999999574E-2</v>
      </c>
      <c r="AC69" s="12">
        <f>'by country'!AH71-'by country'!AC71</f>
        <v>-3.0000000000000249E-2</v>
      </c>
      <c r="AD69" s="12">
        <f>'by country'!AI71-'by country'!AD71</f>
        <v>-9.9999999999997868E-3</v>
      </c>
      <c r="AE69" s="66">
        <f>'by country'!AK71-'by country'!AF71</f>
        <v>9.9999999999997868E-3</v>
      </c>
      <c r="AF69" s="12">
        <f>'by country'!AL71-'by country'!AG71</f>
        <v>0.11000000000000032</v>
      </c>
      <c r="AG69" s="12">
        <f>'by country'!AM71-'by country'!AH71</f>
        <v>4.0000000000000036E-2</v>
      </c>
      <c r="AH69" s="12">
        <f>'by country'!AN71-'by country'!AI71</f>
        <v>0</v>
      </c>
      <c r="AI69" s="66">
        <f>'by country'!AP71-'by country'!AK71</f>
        <v>0</v>
      </c>
      <c r="AJ69" s="12">
        <f>'by country'!AQ71-'by country'!AL71</f>
        <v>0</v>
      </c>
      <c r="AK69" s="12">
        <f>'by country'!AR71-'by country'!AM71</f>
        <v>0</v>
      </c>
      <c r="AL69" s="12">
        <f>'by country'!AS71-'by country'!AN71</f>
        <v>0</v>
      </c>
      <c r="AM69" s="66">
        <f>'by country'!AU71-'by country'!AP71</f>
        <v>0.10000000000000053</v>
      </c>
      <c r="AN69" s="12">
        <f>'by country'!AV71-'by country'!AQ71</f>
        <v>9.9999999999999645E-2</v>
      </c>
      <c r="AO69" s="12">
        <f>'by country'!AW71-'by country'!AR71</f>
        <v>0.10000000000000053</v>
      </c>
      <c r="AP69" s="12">
        <f>'by country'!AX71-'by country'!AS71</f>
        <v>9.9999999999999645E-2</v>
      </c>
      <c r="AQ69" s="66">
        <f>'by country'!AZ71-'by country'!AU71</f>
        <v>0</v>
      </c>
      <c r="AR69" s="12">
        <f>'by country'!BA71-'by country'!AV71</f>
        <v>0</v>
      </c>
      <c r="AS69" s="12">
        <f>'by country'!BB71-'by country'!AW71</f>
        <v>0</v>
      </c>
      <c r="AT69" s="12">
        <f>'by country'!BC71-'by country'!AX71</f>
        <v>0</v>
      </c>
      <c r="AU69" s="66">
        <f>'by country'!BE71-'by country'!AZ71</f>
        <v>0</v>
      </c>
      <c r="AV69" s="12">
        <f>'by country'!BF71-'by country'!BA71</f>
        <v>0.10000000000000053</v>
      </c>
      <c r="AW69" s="12">
        <f>'by country'!BG71-'by country'!BB71</f>
        <v>0</v>
      </c>
      <c r="AX69" s="12">
        <f>'by country'!BH71-'by country'!BC71</f>
        <v>0</v>
      </c>
      <c r="AY69" s="66">
        <f>'by country'!BJ71-'by country'!BE71</f>
        <v>0</v>
      </c>
      <c r="AZ69" s="12">
        <f>'by country'!BK71-'by country'!BF71</f>
        <v>9.9999999999999645E-2</v>
      </c>
      <c r="BA69" s="12">
        <f>'by country'!BL71-'by country'!BG71</f>
        <v>0</v>
      </c>
      <c r="BB69" s="12">
        <f>'by country'!BM71-'by country'!BH71</f>
        <v>0</v>
      </c>
      <c r="BC69" s="66">
        <f>'by country'!BO71-'by country'!BJ71</f>
        <v>0.45999999999999996</v>
      </c>
      <c r="BD69" s="12">
        <f>'by country'!BP71-'by country'!BK71</f>
        <v>0.33999999999999986</v>
      </c>
      <c r="BE69" s="12">
        <f>'by country'!BQ71-'by country'!BL71</f>
        <v>0.3199999999999994</v>
      </c>
      <c r="BF69" s="12">
        <f>'by country'!BR71-'by country'!BM71</f>
        <v>0.37999999999999989</v>
      </c>
      <c r="BG69" s="66">
        <f>'by country'!BT71-'by country'!BO71</f>
        <v>-0.29000000000000004</v>
      </c>
      <c r="BH69" s="12">
        <f>'by country'!BU71-'by country'!BP71</f>
        <v>-3.0000000000000249E-2</v>
      </c>
      <c r="BI69" s="12">
        <f>'by country'!BV71-'by country'!BQ71</f>
        <v>0.78000000000000025</v>
      </c>
      <c r="BJ69" s="12">
        <f>'by country'!BW71-'by country'!BR71</f>
        <v>8.0000000000000071E-2</v>
      </c>
      <c r="BK69" s="91">
        <f>'by country'!BT71-'by country'!B71</f>
        <v>0.65000000000000036</v>
      </c>
      <c r="BL69" s="40">
        <f>'by country'!BU71-'by country'!C71</f>
        <v>0.5699999999999994</v>
      </c>
      <c r="BM69" s="40">
        <f>'by country'!BV71-'by country'!D71</f>
        <v>0.75999999999999979</v>
      </c>
      <c r="BN69" s="40">
        <f>'by country'!BW71-'by country'!E71</f>
        <v>0.35999999999999943</v>
      </c>
      <c r="BO69" s="148">
        <f t="shared" si="37"/>
        <v>0</v>
      </c>
      <c r="BP69" s="116">
        <f t="shared" si="38"/>
        <v>3</v>
      </c>
      <c r="BQ69" s="115">
        <f t="shared" si="39"/>
        <v>8</v>
      </c>
      <c r="BR69" s="114">
        <f t="shared" si="40"/>
        <v>4</v>
      </c>
      <c r="BS69" s="22">
        <f t="shared" si="41"/>
        <v>15</v>
      </c>
      <c r="BT69" s="117">
        <f t="shared" si="42"/>
        <v>14</v>
      </c>
      <c r="BU69" s="118">
        <f t="shared" si="43"/>
        <v>4</v>
      </c>
      <c r="BV69" s="119">
        <f t="shared" si="44"/>
        <v>6</v>
      </c>
      <c r="BW69" s="120">
        <f t="shared" si="45"/>
        <v>6</v>
      </c>
    </row>
    <row r="70" spans="1:75" x14ac:dyDescent="0.25">
      <c r="A70" s="11" t="s">
        <v>17</v>
      </c>
      <c r="B70" s="9">
        <v>6.07</v>
      </c>
      <c r="C70" s="9">
        <v>6.04</v>
      </c>
      <c r="D70" s="9">
        <v>5.66</v>
      </c>
      <c r="E70" s="9">
        <v>5.9</v>
      </c>
      <c r="F70" s="9">
        <v>5.99</v>
      </c>
      <c r="G70" s="66">
        <f>'by country'!G72-'by country'!B72</f>
        <v>4.0000000000000036E-2</v>
      </c>
      <c r="H70" s="12">
        <f>'by country'!H72-'by country'!C72</f>
        <v>-0.11000000000000032</v>
      </c>
      <c r="I70" s="12">
        <f>'by country'!I72-'by country'!D72</f>
        <v>-4.9999999999999822E-2</v>
      </c>
      <c r="J70" s="12">
        <f>'by country'!J72-'by country'!E72</f>
        <v>0</v>
      </c>
      <c r="K70" s="66">
        <f>'by country'!L72-'by country'!G72</f>
        <v>1.9999999999999574E-2</v>
      </c>
      <c r="L70" s="12">
        <f>'by country'!M72-'by country'!H72</f>
        <v>0.29000000000000004</v>
      </c>
      <c r="M70" s="12">
        <f>'by country'!N72-'by country'!I72</f>
        <v>-0.22000000000000064</v>
      </c>
      <c r="N70" s="12">
        <f>'by country'!O72-'by country'!J72</f>
        <v>-0.11000000000000032</v>
      </c>
      <c r="O70" s="66">
        <f>'by country'!Q72-'by country'!L72</f>
        <v>0.48000000000000043</v>
      </c>
      <c r="P70" s="12">
        <f>'by country'!R72-'by country'!M72</f>
        <v>0.12000000000000011</v>
      </c>
      <c r="Q70" s="12">
        <f>'by country'!S72-'by country'!N72</f>
        <v>0.5600000000000005</v>
      </c>
      <c r="R70" s="12">
        <f>'by country'!T72-'by country'!O72</f>
        <v>0.58999999999999986</v>
      </c>
      <c r="S70" s="66">
        <f>'by country'!V72-'by country'!Q72</f>
        <v>-0.14000000000000057</v>
      </c>
      <c r="T70" s="12">
        <f>'by country'!W72-'by country'!R72</f>
        <v>-7.0000000000000284E-2</v>
      </c>
      <c r="U70" s="12">
        <f>'by country'!X72-'by country'!S72</f>
        <v>-8.9999999999999858E-2</v>
      </c>
      <c r="V70" s="12">
        <f>'by country'!Y72-'by country'!T72</f>
        <v>-0.12000000000000011</v>
      </c>
      <c r="W70" s="66">
        <f>'by country'!AA72-'by country'!V72</f>
        <v>-6.9999999999999396E-2</v>
      </c>
      <c r="X70" s="12">
        <f>'by country'!AB72-'by country'!W72</f>
        <v>-0.1899999999999995</v>
      </c>
      <c r="Y70" s="12">
        <f>'by country'!AC72-'by country'!X72</f>
        <v>-7.0000000000000284E-2</v>
      </c>
      <c r="Z70" s="12">
        <f>'by country'!AD72-'by country'!Y72</f>
        <v>-9.9999999999999645E-2</v>
      </c>
      <c r="AA70" s="66">
        <f>'by country'!AF72-'by country'!AA72</f>
        <v>0.20999999999999996</v>
      </c>
      <c r="AB70" s="12">
        <f>'by country'!AG72-'by country'!AB72</f>
        <v>0.16000000000000014</v>
      </c>
      <c r="AC70" s="12">
        <f>'by country'!AH72-'by country'!AC72</f>
        <v>8.0000000000000071E-2</v>
      </c>
      <c r="AD70" s="12">
        <f>'by country'!AI72-'by country'!AD72</f>
        <v>8.0000000000000071E-2</v>
      </c>
      <c r="AE70" s="66">
        <f>'by country'!AK72-'by country'!AF72</f>
        <v>8.9999999999999858E-2</v>
      </c>
      <c r="AF70" s="12">
        <f>'by country'!AL72-'by country'!AG72</f>
        <v>-4.0000000000000036E-2</v>
      </c>
      <c r="AG70" s="12">
        <f>'by country'!AM72-'by country'!AH72</f>
        <v>3.0000000000000249E-2</v>
      </c>
      <c r="AH70" s="12">
        <f>'by country'!AN72-'by country'!AI72</f>
        <v>5.9999999999999609E-2</v>
      </c>
      <c r="AI70" s="66">
        <f>'by country'!AP72-'by country'!AK72</f>
        <v>0</v>
      </c>
      <c r="AJ70" s="12">
        <f>'by country'!AQ72-'by country'!AL72</f>
        <v>0</v>
      </c>
      <c r="AK70" s="12">
        <f>'by country'!AR72-'by country'!AM72</f>
        <v>0</v>
      </c>
      <c r="AL70" s="12">
        <f>'by country'!AS72-'by country'!AN72</f>
        <v>0</v>
      </c>
      <c r="AM70" s="66">
        <f>'by country'!AU72-'by country'!AP72</f>
        <v>0</v>
      </c>
      <c r="AN70" s="12">
        <f>'by country'!AV72-'by country'!AQ72</f>
        <v>0.20000000000000018</v>
      </c>
      <c r="AO70" s="12">
        <f>'by country'!AW72-'by country'!AR72</f>
        <v>9.9999999999999645E-2</v>
      </c>
      <c r="AP70" s="12">
        <f>'by country'!AX72-'by country'!AS72</f>
        <v>0.10000000000000053</v>
      </c>
      <c r="AQ70" s="66">
        <f>'by country'!AZ72-'by country'!AU72</f>
        <v>-0.29999999999999982</v>
      </c>
      <c r="AR70" s="12">
        <f>'by country'!BA72-'by country'!AV72</f>
        <v>-0.30000000000000071</v>
      </c>
      <c r="AS70" s="12">
        <f>'by country'!BB72-'by country'!AW72</f>
        <v>-9.9999999999999645E-2</v>
      </c>
      <c r="AT70" s="12">
        <f>'by country'!BC72-'by country'!AX72</f>
        <v>-0.20000000000000018</v>
      </c>
      <c r="AU70" s="66">
        <f>'by country'!BE72-'by country'!AZ72</f>
        <v>-0.10000000000000053</v>
      </c>
      <c r="AV70" s="12">
        <f>'by country'!BF72-'by country'!BA72</f>
        <v>0</v>
      </c>
      <c r="AW70" s="12">
        <f>'by country'!BG72-'by country'!BB72</f>
        <v>-0.10000000000000053</v>
      </c>
      <c r="AX70" s="12">
        <f>'by country'!BH72-'by country'!BC72</f>
        <v>-0.10000000000000053</v>
      </c>
      <c r="AY70" s="66">
        <f>'by country'!BJ72-'by country'!BE72</f>
        <v>0</v>
      </c>
      <c r="AZ70" s="12">
        <f>'by country'!BK72-'by country'!BF72</f>
        <v>0</v>
      </c>
      <c r="BA70" s="12">
        <f>'by country'!BL72-'by country'!BG72</f>
        <v>0</v>
      </c>
      <c r="BB70" s="12">
        <f>'by country'!BM72-'by country'!BH72</f>
        <v>0.10000000000000053</v>
      </c>
      <c r="BC70" s="66">
        <f>'by country'!BO72-'by country'!BJ72</f>
        <v>-0.21999999999999975</v>
      </c>
      <c r="BD70" s="12">
        <f>'by country'!BP72-'by country'!BK72</f>
        <v>-0.25999999999999979</v>
      </c>
      <c r="BE70" s="12">
        <f>'by country'!BQ72-'by country'!BL72</f>
        <v>-0.20999999999999996</v>
      </c>
      <c r="BF70" s="12">
        <f>'by country'!BR72-'by country'!BM72</f>
        <v>-0.1800000000000006</v>
      </c>
      <c r="BG70" s="66">
        <f>'by country'!BT72-'by country'!BO72</f>
        <v>-0.12999999999999989</v>
      </c>
      <c r="BH70" s="12">
        <f>'by country'!BU72-'by country'!BP72</f>
        <v>-0.20000000000000018</v>
      </c>
      <c r="BI70" s="12">
        <f>'by country'!BV72-'by country'!BQ72</f>
        <v>0.67999999999999972</v>
      </c>
      <c r="BJ70" s="12">
        <f>'by country'!BW72-'by country'!BR72</f>
        <v>0.10000000000000053</v>
      </c>
      <c r="BK70" s="91">
        <f>'by country'!BT72-'by country'!B72</f>
        <v>-0.12000000000000011</v>
      </c>
      <c r="BL70" s="40">
        <f>'by country'!BU72-'by country'!C72</f>
        <v>-0.40000000000000036</v>
      </c>
      <c r="BM70" s="40">
        <f>'by country'!BV72-'by country'!D72</f>
        <v>0.60999999999999943</v>
      </c>
      <c r="BN70" s="40">
        <f>'by country'!BW72-'by country'!E72</f>
        <v>0.21999999999999975</v>
      </c>
      <c r="BO70" s="148">
        <f t="shared" si="37"/>
        <v>0</v>
      </c>
      <c r="BP70" s="116">
        <f t="shared" si="38"/>
        <v>3</v>
      </c>
      <c r="BQ70" s="115">
        <f t="shared" si="39"/>
        <v>10</v>
      </c>
      <c r="BR70" s="114">
        <f t="shared" si="40"/>
        <v>11</v>
      </c>
      <c r="BS70" s="22">
        <f t="shared" si="41"/>
        <v>10</v>
      </c>
      <c r="BT70" s="117">
        <f t="shared" si="42"/>
        <v>11</v>
      </c>
      <c r="BU70" s="118">
        <f t="shared" si="43"/>
        <v>4</v>
      </c>
      <c r="BV70" s="119">
        <f t="shared" si="44"/>
        <v>2</v>
      </c>
      <c r="BW70" s="120">
        <f t="shared" si="45"/>
        <v>8</v>
      </c>
    </row>
    <row r="71" spans="1:75" x14ac:dyDescent="0.25">
      <c r="A71" s="11" t="s">
        <v>22</v>
      </c>
      <c r="B71" s="12">
        <v>5.38</v>
      </c>
      <c r="C71" s="12">
        <v>5.37</v>
      </c>
      <c r="D71" s="12">
        <v>5.95</v>
      </c>
      <c r="E71" s="12">
        <v>6.24</v>
      </c>
      <c r="F71" s="12">
        <v>5.8</v>
      </c>
      <c r="G71" s="66">
        <f>'by country'!G73-'by country'!B73</f>
        <v>-0.11000000000000032</v>
      </c>
      <c r="H71" s="12">
        <f>'by country'!H73-'by country'!C73</f>
        <v>-0.17999999999999972</v>
      </c>
      <c r="I71" s="12">
        <f>'by country'!I73-'by country'!D73</f>
        <v>-0.32000000000000028</v>
      </c>
      <c r="J71" s="12">
        <f>'by country'!J73-'by country'!E73</f>
        <v>-0.23000000000000043</v>
      </c>
      <c r="K71" s="66">
        <f>'by country'!L73-'by country'!G73</f>
        <v>0.77000000000000046</v>
      </c>
      <c r="L71" s="12">
        <f>'by country'!M73-'by country'!H73</f>
        <v>0.73999999999999932</v>
      </c>
      <c r="M71" s="12">
        <f>'by country'!N73-'by country'!I73</f>
        <v>0.12999999999999989</v>
      </c>
      <c r="N71" s="12">
        <f>'by country'!O73-'by country'!J73</f>
        <v>0.37999999999999989</v>
      </c>
      <c r="O71" s="66">
        <f>'by country'!Q73-'by country'!L73</f>
        <v>-0.62000000000000011</v>
      </c>
      <c r="P71" s="12">
        <f>'by country'!R73-'by country'!M73</f>
        <v>-0.73999999999999932</v>
      </c>
      <c r="Q71" s="12">
        <f>'by country'!S73-'by country'!N73</f>
        <v>-0.21999999999999975</v>
      </c>
      <c r="R71" s="12">
        <f>'by country'!T73-'by country'!O73</f>
        <v>-0.5699999999999994</v>
      </c>
      <c r="S71" s="66">
        <f>'by country'!V73-'by country'!Q73</f>
        <v>8.9999999999999858E-2</v>
      </c>
      <c r="T71" s="12">
        <f>'by country'!W73-'by country'!R73</f>
        <v>0.17999999999999972</v>
      </c>
      <c r="U71" s="12">
        <f>'by country'!X73-'by country'!S73</f>
        <v>7.0000000000000284E-2</v>
      </c>
      <c r="V71" s="12">
        <f>'by country'!Y73-'by country'!T73</f>
        <v>0.14999999999999947</v>
      </c>
      <c r="W71" s="66">
        <f>'by country'!AA73-'by country'!V73</f>
        <v>0.23000000000000043</v>
      </c>
      <c r="X71" s="12">
        <f>'by country'!AB73-'by country'!W73</f>
        <v>3.0000000000000249E-2</v>
      </c>
      <c r="Y71" s="12">
        <f>'by country'!AC73-'by country'!X73</f>
        <v>0.26999999999999957</v>
      </c>
      <c r="Z71" s="12">
        <f>'by country'!AD73-'by country'!Y73</f>
        <v>0.37000000000000011</v>
      </c>
      <c r="AA71" s="66">
        <f>'by country'!AF73-'by country'!AA73</f>
        <v>-6.0000000000000497E-2</v>
      </c>
      <c r="AB71" s="12">
        <f>'by country'!AG73-'by country'!AB73</f>
        <v>-2.0000000000000462E-2</v>
      </c>
      <c r="AC71" s="12">
        <f>'by country'!AH73-'by country'!AC73</f>
        <v>0</v>
      </c>
      <c r="AD71" s="12">
        <f>'by country'!AI73-'by country'!AD73</f>
        <v>8.9999999999999858E-2</v>
      </c>
      <c r="AE71" s="66">
        <f>'by country'!AK73-'by country'!AF73</f>
        <v>2.0000000000000462E-2</v>
      </c>
      <c r="AF71" s="12">
        <f>'by country'!AL73-'by country'!AG73</f>
        <v>2.0000000000000462E-2</v>
      </c>
      <c r="AG71" s="12">
        <f>'by country'!AM73-'by country'!AH73</f>
        <v>-8.0000000000000071E-2</v>
      </c>
      <c r="AH71" s="12">
        <f>'by country'!AN73-'by country'!AI73</f>
        <v>-0.12999999999999989</v>
      </c>
      <c r="AI71" s="66">
        <f>'by country'!AP73-'by country'!AK73</f>
        <v>0</v>
      </c>
      <c r="AJ71" s="12">
        <f>'by country'!AQ73-'by country'!AL73</f>
        <v>0</v>
      </c>
      <c r="AK71" s="12">
        <f>'by country'!AR73-'by country'!AM73</f>
        <v>0</v>
      </c>
      <c r="AL71" s="12">
        <f>'by country'!AS73-'by country'!AN73</f>
        <v>0</v>
      </c>
      <c r="AM71" s="66">
        <f>'by country'!AU73-'by country'!AP73</f>
        <v>0.29999999999999982</v>
      </c>
      <c r="AN71" s="12">
        <f>'by country'!AV73-'by country'!AQ73</f>
        <v>0.39999999999999947</v>
      </c>
      <c r="AO71" s="12">
        <f>'by country'!AW73-'by country'!AR73</f>
        <v>0</v>
      </c>
      <c r="AP71" s="12">
        <f>'by country'!AX73-'by country'!AS73</f>
        <v>0.10000000000000053</v>
      </c>
      <c r="AQ71" s="66">
        <f>'by country'!AZ73-'by country'!AU73</f>
        <v>9.9999999999999645E-2</v>
      </c>
      <c r="AR71" s="12">
        <f>'by country'!BA73-'by country'!AV73</f>
        <v>0.20000000000000018</v>
      </c>
      <c r="AS71" s="12">
        <f>'by country'!BB73-'by country'!AW73</f>
        <v>0.20000000000000018</v>
      </c>
      <c r="AT71" s="12">
        <f>'by country'!BC73-'by country'!AX73</f>
        <v>9.9999999999999645E-2</v>
      </c>
      <c r="AU71" s="66">
        <f>'by country'!BE73-'by country'!AZ73</f>
        <v>0</v>
      </c>
      <c r="AV71" s="12">
        <f>'by country'!BF73-'by country'!BA73</f>
        <v>-0.20000000000000018</v>
      </c>
      <c r="AW71" s="12">
        <f>'by country'!BG73-'by country'!BB73</f>
        <v>0</v>
      </c>
      <c r="AX71" s="12">
        <f>'by country'!BH73-'by country'!BC73</f>
        <v>-9.9999999999999645E-2</v>
      </c>
      <c r="AY71" s="66">
        <f>'by country'!BJ73-'by country'!BE73</f>
        <v>0</v>
      </c>
      <c r="AZ71" s="12">
        <f>'by country'!BK73-'by country'!BF73</f>
        <v>0</v>
      </c>
      <c r="BA71" s="12">
        <f>'by country'!BL73-'by country'!BG73</f>
        <v>0</v>
      </c>
      <c r="BB71" s="12">
        <f>'by country'!BM73-'by country'!BH73</f>
        <v>0</v>
      </c>
      <c r="BC71" s="66">
        <f>'by country'!BO73-'by country'!BJ73</f>
        <v>0.28000000000000025</v>
      </c>
      <c r="BD71" s="12">
        <f>'by country'!BP73-'by country'!BK73</f>
        <v>0.25999999999999979</v>
      </c>
      <c r="BE71" s="12">
        <f>'by country'!BQ73-'by country'!BL73</f>
        <v>-0.19000000000000039</v>
      </c>
      <c r="BF71" s="12">
        <f>'by country'!BR73-'by country'!BM73</f>
        <v>0.12999999999999989</v>
      </c>
      <c r="BG71" s="66">
        <f>'by country'!BT73-'by country'!BO73</f>
        <v>-0.17999999999999972</v>
      </c>
      <c r="BH71" s="12">
        <f>'by country'!BU73-'by country'!BP73</f>
        <v>-0.20999999999999996</v>
      </c>
      <c r="BI71" s="12">
        <f>'by country'!BV73-'by country'!BQ73</f>
        <v>0.72000000000000064</v>
      </c>
      <c r="BJ71" s="12">
        <f>'by country'!BW73-'by country'!BR73</f>
        <v>-4.0000000000000036E-2</v>
      </c>
      <c r="BK71" s="91">
        <f>'by country'!BT73-'by country'!B73</f>
        <v>0.82000000000000028</v>
      </c>
      <c r="BL71" s="40">
        <f>'by country'!BU73-'by country'!C73</f>
        <v>0.47999999999999954</v>
      </c>
      <c r="BM71" s="40">
        <f>'by country'!BV73-'by country'!D73</f>
        <v>0.58000000000000007</v>
      </c>
      <c r="BN71" s="40">
        <f>'by country'!BW73-'by country'!E73</f>
        <v>0.25</v>
      </c>
      <c r="BO71" s="148">
        <f t="shared" si="37"/>
        <v>3</v>
      </c>
      <c r="BP71" s="116">
        <f t="shared" si="38"/>
        <v>1</v>
      </c>
      <c r="BQ71" s="115">
        <f t="shared" si="39"/>
        <v>8</v>
      </c>
      <c r="BR71" s="114">
        <f t="shared" si="40"/>
        <v>5</v>
      </c>
      <c r="BS71" s="22">
        <f t="shared" si="41"/>
        <v>12</v>
      </c>
      <c r="BT71" s="117">
        <f t="shared" si="42"/>
        <v>9</v>
      </c>
      <c r="BU71" s="118">
        <f t="shared" si="43"/>
        <v>7</v>
      </c>
      <c r="BV71" s="119">
        <f t="shared" si="44"/>
        <v>7</v>
      </c>
      <c r="BW71" s="120">
        <f t="shared" si="45"/>
        <v>8</v>
      </c>
    </row>
    <row r="72" spans="1:75" x14ac:dyDescent="0.25">
      <c r="A72" s="11" t="s">
        <v>18</v>
      </c>
      <c r="B72" s="12">
        <v>5.34</v>
      </c>
      <c r="C72" s="12">
        <v>5.57</v>
      </c>
      <c r="D72" s="12">
        <v>5.37</v>
      </c>
      <c r="E72" s="12">
        <v>5.71</v>
      </c>
      <c r="F72" s="12">
        <v>5.57</v>
      </c>
      <c r="G72" s="66"/>
      <c r="H72" s="12"/>
      <c r="I72" s="12"/>
      <c r="J72" s="12"/>
      <c r="K72" s="66"/>
      <c r="L72" s="12"/>
      <c r="M72" s="12"/>
      <c r="N72" s="12"/>
      <c r="O72" s="66"/>
      <c r="P72" s="12"/>
      <c r="Q72" s="12"/>
      <c r="R72" s="12"/>
      <c r="S72" s="65"/>
      <c r="T72" s="9"/>
      <c r="U72" s="9"/>
      <c r="V72" s="9"/>
      <c r="W72" s="66"/>
      <c r="X72" s="12"/>
      <c r="Y72" s="12"/>
      <c r="Z72" s="12"/>
      <c r="AA72" s="66">
        <f>'by country'!AF74-'by country'!AA74</f>
        <v>-4.0000000000000036E-2</v>
      </c>
      <c r="AB72" s="12">
        <f>'by country'!AG74-'by country'!AB74</f>
        <v>-4.0000000000000036E-2</v>
      </c>
      <c r="AC72" s="12">
        <f>'by country'!AH74-'by country'!AC74</f>
        <v>-9.9999999999997868E-3</v>
      </c>
      <c r="AD72" s="12">
        <f>'by country'!AI74-'by country'!AD74</f>
        <v>-0.12000000000000011</v>
      </c>
      <c r="AE72" s="66">
        <f>'by country'!AK74-'by country'!AF74</f>
        <v>7.0000000000000284E-2</v>
      </c>
      <c r="AF72" s="12">
        <f>'by country'!AL74-'by country'!AG74</f>
        <v>4.9999999999999822E-2</v>
      </c>
      <c r="AG72" s="12">
        <f>'by country'!AM74-'by country'!AH74</f>
        <v>9.9999999999997868E-3</v>
      </c>
      <c r="AH72" s="12">
        <f>'by country'!AN74-'by country'!AI74</f>
        <v>0</v>
      </c>
      <c r="AI72" s="66">
        <f>'by country'!AP74-'by country'!AK74</f>
        <v>0</v>
      </c>
      <c r="AJ72" s="12">
        <f>'by country'!AQ74-'by country'!AL74</f>
        <v>0</v>
      </c>
      <c r="AK72" s="12">
        <f>'by country'!AR74-'by country'!AM74</f>
        <v>0</v>
      </c>
      <c r="AL72" s="12">
        <f>'by country'!AS74-'by country'!AN74</f>
        <v>0</v>
      </c>
      <c r="AM72" s="65"/>
      <c r="AN72" s="9"/>
      <c r="AO72" s="9"/>
      <c r="AP72" s="9"/>
      <c r="AQ72" s="65"/>
      <c r="AR72" s="9"/>
      <c r="AS72" s="9"/>
      <c r="AT72" s="9"/>
      <c r="AU72" s="66"/>
      <c r="AV72" s="12"/>
      <c r="AW72" s="12"/>
      <c r="AX72" s="12"/>
      <c r="AY72" s="65"/>
      <c r="AZ72" s="9"/>
      <c r="BA72" s="9"/>
      <c r="BB72" s="9"/>
      <c r="BC72" s="65"/>
      <c r="BD72" s="9"/>
      <c r="BE72" s="9"/>
      <c r="BF72" s="9"/>
      <c r="BG72" s="65"/>
      <c r="BH72" s="9"/>
      <c r="BI72" s="9"/>
      <c r="BJ72" s="9"/>
      <c r="BK72" s="91">
        <f>'by country'!AP74-'by country'!AF74</f>
        <v>7.0000000000000284E-2</v>
      </c>
      <c r="BL72" s="40">
        <f>'by country'!AQ74-'by country'!AG74</f>
        <v>4.9999999999999822E-2</v>
      </c>
      <c r="BM72" s="40">
        <f>'by country'!AR74-'by country'!AH74</f>
        <v>9.9999999999997868E-3</v>
      </c>
      <c r="BN72" s="40">
        <f>'by country'!AS74-'by country'!AI74</f>
        <v>0</v>
      </c>
      <c r="BO72" s="148">
        <f t="shared" si="37"/>
        <v>0</v>
      </c>
      <c r="BP72" s="116">
        <f t="shared" si="38"/>
        <v>0</v>
      </c>
      <c r="BQ72" s="115">
        <f t="shared" si="39"/>
        <v>1</v>
      </c>
      <c r="BR72" s="114">
        <f t="shared" si="40"/>
        <v>3</v>
      </c>
      <c r="BS72" s="22">
        <f t="shared" si="41"/>
        <v>5</v>
      </c>
      <c r="BT72" s="117">
        <f t="shared" si="42"/>
        <v>3</v>
      </c>
      <c r="BU72" s="118">
        <f t="shared" si="43"/>
        <v>0</v>
      </c>
      <c r="BV72" s="119">
        <f t="shared" si="44"/>
        <v>0</v>
      </c>
      <c r="BW72" s="120">
        <f t="shared" si="45"/>
        <v>5</v>
      </c>
    </row>
    <row r="73" spans="1:75" x14ac:dyDescent="0.25">
      <c r="A73" s="11" t="s">
        <v>79</v>
      </c>
      <c r="B73" s="12"/>
      <c r="C73" s="12"/>
      <c r="D73" s="12"/>
      <c r="E73" s="12"/>
      <c r="F73" s="12"/>
      <c r="G73" s="66"/>
      <c r="H73" s="12"/>
      <c r="I73" s="12"/>
      <c r="J73" s="12"/>
      <c r="K73" s="66"/>
      <c r="L73" s="12"/>
      <c r="M73" s="12"/>
      <c r="N73" s="12"/>
      <c r="O73" s="66"/>
      <c r="P73" s="12"/>
      <c r="Q73" s="12"/>
      <c r="R73" s="12"/>
      <c r="S73" s="66"/>
      <c r="T73" s="12"/>
      <c r="U73" s="12"/>
      <c r="V73" s="12"/>
      <c r="W73" s="66"/>
      <c r="X73" s="12"/>
      <c r="Y73" s="12"/>
      <c r="Z73" s="12"/>
      <c r="AA73" s="66"/>
      <c r="AB73" s="12"/>
      <c r="AC73" s="12"/>
      <c r="AD73" s="12"/>
      <c r="AE73" s="66"/>
      <c r="AF73" s="12"/>
      <c r="AG73" s="12"/>
      <c r="AH73" s="12"/>
      <c r="AI73" s="65"/>
      <c r="AJ73" s="9"/>
      <c r="AK73" s="9"/>
      <c r="AL73" s="9"/>
      <c r="AM73" s="65"/>
      <c r="AN73" s="9"/>
      <c r="AO73" s="9"/>
      <c r="AP73" s="9"/>
      <c r="AQ73" s="66">
        <f>'by country'!AZ75-'by country'!AU75</f>
        <v>-0.10000000000000053</v>
      </c>
      <c r="AR73" s="12">
        <f>'by country'!BA75-'by country'!AV75</f>
        <v>-9.9999999999999645E-2</v>
      </c>
      <c r="AS73" s="12">
        <f>'by country'!BB75-'by country'!AW75</f>
        <v>0</v>
      </c>
      <c r="AT73" s="12">
        <f>'by country'!BC75-'by country'!AX75</f>
        <v>-9.9999999999999645E-2</v>
      </c>
      <c r="AU73" s="66">
        <f>'by country'!BE75-'by country'!AZ75</f>
        <v>0</v>
      </c>
      <c r="AV73" s="12">
        <f>'by country'!BF75-'by country'!BA75</f>
        <v>-0.10000000000000053</v>
      </c>
      <c r="AW73" s="12">
        <f>'by country'!BG75-'by country'!BB75</f>
        <v>-9.9999999999999645E-2</v>
      </c>
      <c r="AX73" s="12">
        <f>'by country'!BH75-'by country'!BC75</f>
        <v>-9.9999999999999645E-2</v>
      </c>
      <c r="AY73" s="66">
        <f>'by country'!BJ75-'by country'!BE75</f>
        <v>0</v>
      </c>
      <c r="AZ73" s="12">
        <f>'by country'!BK75-'by country'!BF75</f>
        <v>0</v>
      </c>
      <c r="BA73" s="12">
        <f>'by country'!BL75-'by country'!BG75</f>
        <v>-0.10000000000000053</v>
      </c>
      <c r="BB73" s="12">
        <f>'by country'!BM75-'by country'!BH75</f>
        <v>0</v>
      </c>
      <c r="BC73" s="65"/>
      <c r="BD73" s="9"/>
      <c r="BE73" s="9"/>
      <c r="BF73" s="9"/>
      <c r="BG73" s="65"/>
      <c r="BH73" s="9"/>
      <c r="BI73" s="9"/>
      <c r="BJ73" s="9"/>
      <c r="BK73" s="91">
        <f>'by country'!BJ75-'by country'!AU75</f>
        <v>-0.10000000000000053</v>
      </c>
      <c r="BL73" s="40">
        <f>'by country'!BK75-'by country'!AV75</f>
        <v>-0.20000000000000018</v>
      </c>
      <c r="BM73" s="40">
        <f>'by country'!BL75-'by country'!AW75</f>
        <v>-0.20000000000000018</v>
      </c>
      <c r="BN73" s="40">
        <f>'by country'!BM75-'by country'!AX75</f>
        <v>-0.19999999999999929</v>
      </c>
      <c r="BO73" s="148">
        <f t="shared" si="37"/>
        <v>0</v>
      </c>
      <c r="BP73" s="116">
        <f t="shared" si="38"/>
        <v>0</v>
      </c>
      <c r="BQ73" s="115">
        <f t="shared" si="39"/>
        <v>0</v>
      </c>
      <c r="BR73" s="114">
        <f t="shared" si="40"/>
        <v>7</v>
      </c>
      <c r="BS73" s="22">
        <f t="shared" si="41"/>
        <v>5</v>
      </c>
      <c r="BT73" s="117">
        <f t="shared" si="42"/>
        <v>0</v>
      </c>
      <c r="BU73" s="118">
        <f t="shared" si="43"/>
        <v>0</v>
      </c>
      <c r="BV73" s="119">
        <f t="shared" si="44"/>
        <v>0</v>
      </c>
      <c r="BW73" s="120">
        <f t="shared" si="45"/>
        <v>0</v>
      </c>
    </row>
    <row r="74" spans="1:75" x14ac:dyDescent="0.25">
      <c r="A74" s="11" t="s">
        <v>19</v>
      </c>
      <c r="B74" s="12"/>
      <c r="C74" s="12"/>
      <c r="D74" s="12"/>
      <c r="E74" s="12"/>
      <c r="F74" s="12"/>
      <c r="G74" s="66"/>
      <c r="H74" s="12"/>
      <c r="I74" s="12"/>
      <c r="J74" s="12"/>
      <c r="K74" s="66"/>
      <c r="L74" s="12"/>
      <c r="M74" s="12"/>
      <c r="N74" s="12"/>
      <c r="O74" s="66"/>
      <c r="P74" s="12"/>
      <c r="Q74" s="12"/>
      <c r="R74" s="12"/>
      <c r="S74" s="66"/>
      <c r="T74" s="12"/>
      <c r="U74" s="12"/>
      <c r="V74" s="12"/>
      <c r="W74" s="66"/>
      <c r="X74" s="12"/>
      <c r="Y74" s="12"/>
      <c r="Z74" s="12"/>
      <c r="AA74" s="66">
        <f>'by country'!AF76-'by country'!AA76</f>
        <v>0.41999999999999993</v>
      </c>
      <c r="AB74" s="12">
        <f>'by country'!AG76-'by country'!AB76</f>
        <v>0.33000000000000007</v>
      </c>
      <c r="AC74" s="12">
        <f>'by country'!AH76-'by country'!AC76</f>
        <v>0.24000000000000021</v>
      </c>
      <c r="AD74" s="12">
        <f>'by country'!AI76-'by country'!AD76</f>
        <v>0.34999999999999964</v>
      </c>
      <c r="AE74" s="66">
        <f>'by country'!AK76-'by country'!AF76</f>
        <v>0.16999999999999993</v>
      </c>
      <c r="AF74" s="12">
        <f>'by country'!AL76-'by country'!AG76</f>
        <v>0.20999999999999996</v>
      </c>
      <c r="AG74" s="12">
        <f>'by country'!AM76-'by country'!AH76</f>
        <v>4.0000000000000036E-2</v>
      </c>
      <c r="AH74" s="12">
        <f>'by country'!AN76-'by country'!AI76</f>
        <v>6.0000000000000497E-2</v>
      </c>
      <c r="AI74" s="66">
        <f>'by country'!AP76-'by country'!AK76</f>
        <v>0</v>
      </c>
      <c r="AJ74" s="12">
        <f>'by country'!AQ76-'by country'!AL76</f>
        <v>0</v>
      </c>
      <c r="AK74" s="12">
        <f>'by country'!AR76-'by country'!AM76</f>
        <v>0</v>
      </c>
      <c r="AL74" s="12">
        <f>'by country'!AS76-'by country'!AN76</f>
        <v>0</v>
      </c>
      <c r="AM74" s="66">
        <f>'by country'!AU76-'by country'!AP76</f>
        <v>-0.10000000000000053</v>
      </c>
      <c r="AN74" s="12">
        <f>'by country'!AV76-'by country'!AQ76</f>
        <v>-0.20000000000000018</v>
      </c>
      <c r="AO74" s="12">
        <f>'by country'!AW76-'by country'!AR76</f>
        <v>0</v>
      </c>
      <c r="AP74" s="12">
        <f>'by country'!AX76-'by country'!AS76</f>
        <v>-0.10000000000000053</v>
      </c>
      <c r="AQ74" s="66">
        <f>'by country'!AZ76-'by country'!AU76</f>
        <v>0</v>
      </c>
      <c r="AR74" s="12">
        <f>'by country'!BA76-'by country'!AV76</f>
        <v>0</v>
      </c>
      <c r="AS74" s="12">
        <f>'by country'!BB76-'by country'!AW76</f>
        <v>0</v>
      </c>
      <c r="AT74" s="12">
        <f>'by country'!BC76-'by country'!AX76</f>
        <v>0.10000000000000053</v>
      </c>
      <c r="AU74" s="66">
        <f>'by country'!BE76-'by country'!AZ76</f>
        <v>0</v>
      </c>
      <c r="AV74" s="12">
        <f>'by country'!BF76-'by country'!BA76</f>
        <v>-9.9999999999999645E-2</v>
      </c>
      <c r="AW74" s="12">
        <f>'by country'!BG76-'by country'!BB76</f>
        <v>-9.9999999999999645E-2</v>
      </c>
      <c r="AX74" s="12">
        <f>'by country'!BH76-'by country'!BC76</f>
        <v>-0.10000000000000053</v>
      </c>
      <c r="AY74" s="66">
        <f>'by country'!BJ76-'by country'!BE76</f>
        <v>0</v>
      </c>
      <c r="AZ74" s="12">
        <f>'by country'!BK76-'by country'!BF76</f>
        <v>0</v>
      </c>
      <c r="BA74" s="12">
        <f>'by country'!BL76-'by country'!BG76</f>
        <v>0</v>
      </c>
      <c r="BB74" s="12">
        <f>'by country'!BM76-'by country'!BH76</f>
        <v>0</v>
      </c>
      <c r="BC74" s="66">
        <f>'by country'!BO76-'by country'!BJ76</f>
        <v>0.1800000000000006</v>
      </c>
      <c r="BD74" s="12">
        <f>'by country'!BP76-'by country'!BK76</f>
        <v>8.9999999999999858E-2</v>
      </c>
      <c r="BE74" s="12">
        <f>'by country'!BQ76-'by country'!BL76</f>
        <v>-2.0000000000000462E-2</v>
      </c>
      <c r="BF74" s="12">
        <f>'by country'!BR76-'by country'!BM76</f>
        <v>0.10000000000000053</v>
      </c>
      <c r="BG74" s="66">
        <f>'by country'!BT76-'by country'!BO76</f>
        <v>-8.0000000000000071E-2</v>
      </c>
      <c r="BH74" s="12">
        <f>'by country'!BU76-'by country'!BP76</f>
        <v>-0.39999999999999947</v>
      </c>
      <c r="BI74" s="12">
        <f>'by country'!BV76-'by country'!BQ76</f>
        <v>0.6800000000000006</v>
      </c>
      <c r="BJ74" s="12">
        <f>'by country'!BW76-'by country'!BR76</f>
        <v>0</v>
      </c>
      <c r="BK74" s="91">
        <f>'by country'!BT76-'by country'!AA76</f>
        <v>0.58999999999999986</v>
      </c>
      <c r="BL74" s="40">
        <f>'by country'!BU76-'by country'!AB76</f>
        <v>-6.9999999999999396E-2</v>
      </c>
      <c r="BM74" s="40">
        <f>'by country'!BV76-'by country'!AC76</f>
        <v>0.84000000000000075</v>
      </c>
      <c r="BN74" s="40">
        <f>'by country'!BW76-'by country'!AD76</f>
        <v>0.41000000000000014</v>
      </c>
      <c r="BO74" s="148">
        <f t="shared" si="37"/>
        <v>0</v>
      </c>
      <c r="BP74" s="116">
        <f t="shared" si="38"/>
        <v>1</v>
      </c>
      <c r="BQ74" s="115">
        <f t="shared" si="39"/>
        <v>1</v>
      </c>
      <c r="BR74" s="114">
        <f t="shared" si="40"/>
        <v>7</v>
      </c>
      <c r="BS74" s="22">
        <f t="shared" si="41"/>
        <v>14</v>
      </c>
      <c r="BT74" s="117">
        <f t="shared" si="42"/>
        <v>5</v>
      </c>
      <c r="BU74" s="118">
        <f t="shared" si="43"/>
        <v>4</v>
      </c>
      <c r="BV74" s="119">
        <f t="shared" si="44"/>
        <v>3</v>
      </c>
      <c r="BW74" s="120">
        <f t="shared" si="45"/>
        <v>1</v>
      </c>
    </row>
    <row r="75" spans="1:75" x14ac:dyDescent="0.25">
      <c r="A75" s="11" t="s">
        <v>20</v>
      </c>
      <c r="B75" s="12">
        <v>5.35</v>
      </c>
      <c r="C75" s="12">
        <v>5.37</v>
      </c>
      <c r="D75" s="12">
        <v>5.27</v>
      </c>
      <c r="E75" s="12">
        <v>5.55</v>
      </c>
      <c r="F75" s="12">
        <v>5.45</v>
      </c>
      <c r="G75" s="66">
        <f>'by country'!G77-'by country'!B77</f>
        <v>0.13000000000000078</v>
      </c>
      <c r="H75" s="12">
        <f>'by country'!H77-'by country'!C77</f>
        <v>3.0000000000000249E-2</v>
      </c>
      <c r="I75" s="12">
        <f>'by country'!I77-'by country'!D77</f>
        <v>0</v>
      </c>
      <c r="J75" s="12">
        <f>'by country'!J77-'by country'!E77</f>
        <v>0</v>
      </c>
      <c r="K75" s="66">
        <f>'by country'!L77-'by country'!G77</f>
        <v>0.4399999999999995</v>
      </c>
      <c r="L75" s="12">
        <f>'by country'!M77-'by country'!H77</f>
        <v>0.4399999999999995</v>
      </c>
      <c r="M75" s="12">
        <f>'by country'!N77-'by country'!I77</f>
        <v>1.0000000000000675E-2</v>
      </c>
      <c r="N75" s="12">
        <f>'by country'!O77-'by country'!J77</f>
        <v>0.25999999999999979</v>
      </c>
      <c r="O75" s="66">
        <f>'by country'!Q77-'by country'!L77</f>
        <v>-0.25999999999999979</v>
      </c>
      <c r="P75" s="12">
        <f>'by country'!R77-'by country'!M77</f>
        <v>-0.35999999999999943</v>
      </c>
      <c r="Q75" s="12">
        <f>'by country'!S77-'by country'!N77</f>
        <v>-4.0000000000000036E-2</v>
      </c>
      <c r="R75" s="12">
        <f>'by country'!T77-'by country'!O77</f>
        <v>-4.9999999999999822E-2</v>
      </c>
      <c r="S75" s="66">
        <f>'by country'!V77-'by country'!Q77</f>
        <v>-0.10000000000000053</v>
      </c>
      <c r="T75" s="12">
        <f>'by country'!W77-'by country'!R77</f>
        <v>-2.0000000000000462E-2</v>
      </c>
      <c r="U75" s="12">
        <f>'by country'!X77-'by country'!S77</f>
        <v>-7.0000000000000284E-2</v>
      </c>
      <c r="V75" s="12">
        <f>'by country'!Y77-'by country'!T77</f>
        <v>-5.9999999999999609E-2</v>
      </c>
      <c r="W75" s="66">
        <f>'by country'!AA77-'by country'!V77</f>
        <v>0.28000000000000025</v>
      </c>
      <c r="X75" s="12">
        <f>'by country'!AB77-'by country'!W77</f>
        <v>0.12999999999999989</v>
      </c>
      <c r="Y75" s="12">
        <f>'by country'!AC77-'by country'!X77</f>
        <v>0.20000000000000018</v>
      </c>
      <c r="Z75" s="12">
        <f>'by country'!AD77-'by country'!Y77</f>
        <v>0.14999999999999947</v>
      </c>
      <c r="AA75" s="66">
        <f>'by country'!AF77-'by country'!AA77</f>
        <v>7.0000000000000284E-2</v>
      </c>
      <c r="AB75" s="12">
        <f>'by country'!AG77-'by country'!AB77</f>
        <v>-4.0000000000000036E-2</v>
      </c>
      <c r="AC75" s="12">
        <f>'by country'!AH77-'by country'!AC77</f>
        <v>0</v>
      </c>
      <c r="AD75" s="12">
        <f>'by country'!AI77-'by country'!AD77</f>
        <v>-4.9999999999999822E-2</v>
      </c>
      <c r="AE75" s="66">
        <f>'by country'!AK77-'by country'!AF77</f>
        <v>8.9999999999999858E-2</v>
      </c>
      <c r="AF75" s="12">
        <f>'by country'!AL77-'by country'!AG77</f>
        <v>4.9999999999999822E-2</v>
      </c>
      <c r="AG75" s="12">
        <f>'by country'!AM77-'by country'!AH77</f>
        <v>0.12999999999999989</v>
      </c>
      <c r="AH75" s="12">
        <f>'by country'!AN77-'by country'!AI77</f>
        <v>0.10000000000000053</v>
      </c>
      <c r="AI75" s="66">
        <f>'by country'!AP77-'by country'!AK77</f>
        <v>0</v>
      </c>
      <c r="AJ75" s="12">
        <f>'by country'!AQ77-'by country'!AL77</f>
        <v>0</v>
      </c>
      <c r="AK75" s="12">
        <f>'by country'!AR77-'by country'!AM77</f>
        <v>0</v>
      </c>
      <c r="AL75" s="12">
        <f>'by country'!AS77-'by country'!AN77</f>
        <v>0</v>
      </c>
      <c r="AM75" s="66">
        <f>'by country'!AU77-'by country'!AP77</f>
        <v>-0.20000000000000018</v>
      </c>
      <c r="AN75" s="12">
        <f>'by country'!AV77-'by country'!AQ77</f>
        <v>-9.9999999999999645E-2</v>
      </c>
      <c r="AO75" s="12">
        <f>'by country'!AW77-'by country'!AR77</f>
        <v>-9.9999999999999645E-2</v>
      </c>
      <c r="AP75" s="12">
        <f>'by country'!AX77-'by country'!AS77</f>
        <v>-0.20000000000000018</v>
      </c>
      <c r="AQ75" s="66">
        <f>'by country'!AZ77-'by country'!AU77</f>
        <v>-9.9999999999999645E-2</v>
      </c>
      <c r="AR75" s="12">
        <f>'by country'!BA77-'by country'!AV77</f>
        <v>-9.9999999999999645E-2</v>
      </c>
      <c r="AS75" s="12">
        <f>'by country'!BB77-'by country'!AW77</f>
        <v>0</v>
      </c>
      <c r="AT75" s="12">
        <f>'by country'!BC77-'by country'!AX77</f>
        <v>-0.10000000000000053</v>
      </c>
      <c r="AU75" s="66">
        <f>'by country'!BE77-'by country'!AZ77</f>
        <v>0</v>
      </c>
      <c r="AV75" s="12">
        <f>'by country'!BF77-'by country'!BA77</f>
        <v>0</v>
      </c>
      <c r="AW75" s="12">
        <f>'by country'!BG77-'by country'!BB77</f>
        <v>0</v>
      </c>
      <c r="AX75" s="12">
        <f>'by country'!BH77-'by country'!BC77</f>
        <v>0.10000000000000053</v>
      </c>
      <c r="AY75" s="66">
        <f>'by country'!BJ77-'by country'!BE77</f>
        <v>9.9999999999999645E-2</v>
      </c>
      <c r="AZ75" s="12">
        <f>'by country'!BK77-'by country'!BF77</f>
        <v>0</v>
      </c>
      <c r="BA75" s="12">
        <f>'by country'!BL77-'by country'!BG77</f>
        <v>0</v>
      </c>
      <c r="BB75" s="12">
        <f>'by country'!BM77-'by country'!BH77</f>
        <v>0</v>
      </c>
      <c r="BC75" s="66">
        <f>'by country'!BO77-'by country'!BJ77</f>
        <v>6.0000000000000497E-2</v>
      </c>
      <c r="BD75" s="12">
        <f>'by country'!BP77-'by country'!BK77</f>
        <v>0.12999999999999989</v>
      </c>
      <c r="BE75" s="12">
        <f>'by country'!BQ77-'by country'!BL77</f>
        <v>-1.0000000000000675E-2</v>
      </c>
      <c r="BF75" s="12">
        <f>'by country'!BR77-'by country'!BM77</f>
        <v>9.9999999999997868E-3</v>
      </c>
      <c r="BG75" s="66">
        <f>'by country'!BT77-'by country'!BO77</f>
        <v>-0.32000000000000028</v>
      </c>
      <c r="BH75" s="12">
        <f>'by country'!BU77-'by country'!BP77</f>
        <v>-0.10000000000000053</v>
      </c>
      <c r="BI75" s="12">
        <f>'by country'!BV77-'by country'!BQ77</f>
        <v>0.47000000000000064</v>
      </c>
      <c r="BJ75" s="12">
        <f>'by country'!BW77-'by country'!BR77</f>
        <v>2.0000000000000462E-2</v>
      </c>
      <c r="BK75" s="91">
        <f>'by country'!BT77-'by country'!B77</f>
        <v>0.19000000000000039</v>
      </c>
      <c r="BL75" s="40">
        <f>'by country'!BU77-'by country'!C77</f>
        <v>5.9999999999999609E-2</v>
      </c>
      <c r="BM75" s="40">
        <f>'by country'!BV77-'by country'!D77</f>
        <v>0.59000000000000075</v>
      </c>
      <c r="BN75" s="40">
        <f>'by country'!BW77-'by country'!E77</f>
        <v>0.1800000000000006</v>
      </c>
      <c r="BO75" s="148">
        <f t="shared" si="37"/>
        <v>0</v>
      </c>
      <c r="BP75" s="116">
        <f t="shared" si="38"/>
        <v>3</v>
      </c>
      <c r="BQ75" s="115">
        <f t="shared" si="39"/>
        <v>2</v>
      </c>
      <c r="BR75" s="114">
        <f t="shared" si="40"/>
        <v>15</v>
      </c>
      <c r="BS75" s="22">
        <f t="shared" si="41"/>
        <v>14</v>
      </c>
      <c r="BT75" s="117">
        <f t="shared" si="42"/>
        <v>11</v>
      </c>
      <c r="BU75" s="118">
        <f t="shared" si="43"/>
        <v>6</v>
      </c>
      <c r="BV75" s="119">
        <f t="shared" si="44"/>
        <v>5</v>
      </c>
      <c r="BW75" s="120">
        <f t="shared" si="45"/>
        <v>5</v>
      </c>
    </row>
    <row r="76" spans="1:75" x14ac:dyDescent="0.25">
      <c r="A76" s="11" t="s">
        <v>21</v>
      </c>
      <c r="B76" s="12">
        <v>5.62</v>
      </c>
      <c r="C76" s="12">
        <v>5.46</v>
      </c>
      <c r="D76" s="12">
        <v>5.57</v>
      </c>
      <c r="E76" s="12">
        <v>6.13</v>
      </c>
      <c r="F76" s="12">
        <v>5.75</v>
      </c>
      <c r="G76" s="66">
        <f>'by country'!G78-'by country'!B78</f>
        <v>1.9999999999999574E-2</v>
      </c>
      <c r="H76" s="12">
        <f>'by country'!H78-'by country'!C78</f>
        <v>-7.0000000000000284E-2</v>
      </c>
      <c r="I76" s="12">
        <f>'by country'!I78-'by country'!D78</f>
        <v>0</v>
      </c>
      <c r="J76" s="12">
        <f>'by country'!J78-'by country'!E78</f>
        <v>-1.9999999999999574E-2</v>
      </c>
      <c r="K76" s="66"/>
      <c r="L76" s="12"/>
      <c r="M76" s="12"/>
      <c r="N76" s="12"/>
      <c r="O76" s="66"/>
      <c r="P76" s="12"/>
      <c r="Q76" s="12"/>
      <c r="R76" s="12"/>
      <c r="S76" s="66"/>
      <c r="T76" s="12"/>
      <c r="U76" s="12"/>
      <c r="V76" s="12"/>
      <c r="W76" s="66">
        <f>'by country'!AA78-'by country'!G78</f>
        <v>8.0000000000000071E-2</v>
      </c>
      <c r="X76" s="12">
        <f>'by country'!AB78-'by country'!H78</f>
        <v>-5.9999999999999609E-2</v>
      </c>
      <c r="Y76" s="12">
        <f>'by country'!AC78-'by country'!I78</f>
        <v>-0.15000000000000036</v>
      </c>
      <c r="Z76" s="12">
        <f>'by country'!AD78-'by country'!J78</f>
        <v>-1.0000000000000675E-2</v>
      </c>
      <c r="AA76" s="66">
        <f>'by country'!AF78-'by country'!AA78</f>
        <v>6.0000000000000497E-2</v>
      </c>
      <c r="AB76" s="12">
        <f>'by country'!AG78-'by country'!AB78</f>
        <v>4.0000000000000036E-2</v>
      </c>
      <c r="AC76" s="12">
        <f>'by country'!AH78-'by country'!AC78</f>
        <v>6.0000000000000497E-2</v>
      </c>
      <c r="AD76" s="12">
        <f>'by country'!AI78-'by country'!AD78</f>
        <v>0.12000000000000011</v>
      </c>
      <c r="AE76" s="66">
        <f>'by country'!AK78-'by country'!AF78</f>
        <v>0.21999999999999975</v>
      </c>
      <c r="AF76" s="12">
        <f>'by country'!AL78-'by country'!AG78</f>
        <v>0.22999999999999954</v>
      </c>
      <c r="AG76" s="12">
        <f>'by country'!AM78-'by country'!AH78</f>
        <v>1.9999999999999574E-2</v>
      </c>
      <c r="AH76" s="12">
        <f>'by country'!AN78-'by country'!AI78</f>
        <v>8.0000000000000071E-2</v>
      </c>
      <c r="AI76" s="66">
        <f>'by country'!AP78-'by country'!AK78</f>
        <v>0</v>
      </c>
      <c r="AJ76" s="12">
        <f>'by country'!AQ78-'by country'!AL78</f>
        <v>0</v>
      </c>
      <c r="AK76" s="12">
        <f>'by country'!AR78-'by country'!AM78</f>
        <v>0</v>
      </c>
      <c r="AL76" s="12">
        <f>'by country'!AS78-'by country'!AN78</f>
        <v>0</v>
      </c>
      <c r="AM76" s="66">
        <f>'by country'!AU78-'by country'!AP78</f>
        <v>0</v>
      </c>
      <c r="AN76" s="12">
        <f>'by country'!AV78-'by country'!AQ78</f>
        <v>0</v>
      </c>
      <c r="AO76" s="12">
        <f>'by country'!AW78-'by country'!AR78</f>
        <v>9.9999999999999645E-2</v>
      </c>
      <c r="AP76" s="12">
        <f>'by country'!AX78-'by country'!AS78</f>
        <v>0</v>
      </c>
      <c r="AQ76" s="66">
        <f>'by country'!AZ78-'by country'!AU78</f>
        <v>9.9999999999999645E-2</v>
      </c>
      <c r="AR76" s="12">
        <f>'by country'!BA78-'by country'!AV78</f>
        <v>0.20000000000000018</v>
      </c>
      <c r="AS76" s="12">
        <f>'by country'!BB78-'by country'!AW78</f>
        <v>0.20000000000000018</v>
      </c>
      <c r="AT76" s="12">
        <f>'by country'!BC78-'by country'!AX78</f>
        <v>0.10000000000000053</v>
      </c>
      <c r="AU76" s="66">
        <f>'by country'!BE78-'by country'!AZ78</f>
        <v>0</v>
      </c>
      <c r="AV76" s="12">
        <f>'by country'!BF78-'by country'!BA78</f>
        <v>-9.9999999999999645E-2</v>
      </c>
      <c r="AW76" s="12">
        <f>'by country'!BG78-'by country'!BB78</f>
        <v>-9.9999999999999645E-2</v>
      </c>
      <c r="AX76" s="12">
        <f>'by country'!BH78-'by country'!BC78</f>
        <v>-0.10000000000000053</v>
      </c>
      <c r="AY76" s="66">
        <f>'by country'!BJ78-'by country'!BE78</f>
        <v>0</v>
      </c>
      <c r="AZ76" s="12">
        <f>'by country'!BK78-'by country'!BF78</f>
        <v>0</v>
      </c>
      <c r="BA76" s="12">
        <f>'by country'!BL78-'by country'!BG78</f>
        <v>0</v>
      </c>
      <c r="BB76" s="12">
        <f>'by country'!BM78-'by country'!BH78</f>
        <v>0</v>
      </c>
      <c r="BC76" s="66">
        <f>'by country'!BO78-'by country'!BJ78</f>
        <v>0.32000000000000028</v>
      </c>
      <c r="BD76" s="12">
        <f>'by country'!BP78-'by country'!BK78</f>
        <v>0.33000000000000007</v>
      </c>
      <c r="BE76" s="12">
        <f>'by country'!BQ78-'by country'!BL78</f>
        <v>4.9999999999999822E-2</v>
      </c>
      <c r="BF76" s="12">
        <f>'by country'!BR78-'by country'!BM78</f>
        <v>0.29999999999999982</v>
      </c>
      <c r="BG76" s="66">
        <f>'by country'!BT78-'by country'!BO78</f>
        <v>-0.25999999999999979</v>
      </c>
      <c r="BH76" s="12">
        <f>'by country'!BU78-'by country'!BP78</f>
        <v>-0.29999999999999982</v>
      </c>
      <c r="BI76" s="12">
        <f>'by country'!BV78-'by country'!BQ78</f>
        <v>0.78000000000000025</v>
      </c>
      <c r="BJ76" s="12">
        <f>'by country'!BW78-'by country'!BR78</f>
        <v>8.0000000000000071E-2</v>
      </c>
      <c r="BK76" s="91">
        <f>'by country'!BT78-'by country'!B78</f>
        <v>0.54</v>
      </c>
      <c r="BL76" s="40">
        <f>'by country'!BU78-'by country'!C78</f>
        <v>0.27000000000000046</v>
      </c>
      <c r="BM76" s="40">
        <f>'by country'!BV78-'by country'!D78</f>
        <v>0.96</v>
      </c>
      <c r="BN76" s="40">
        <f>'by country'!BW78-'by country'!E78</f>
        <v>0.54999999999999982</v>
      </c>
      <c r="BO76" s="148">
        <f t="shared" si="37"/>
        <v>0</v>
      </c>
      <c r="BP76" s="116">
        <f t="shared" si="38"/>
        <v>2</v>
      </c>
      <c r="BQ76" s="115">
        <f t="shared" si="39"/>
        <v>1</v>
      </c>
      <c r="BR76" s="114">
        <f t="shared" si="40"/>
        <v>7</v>
      </c>
      <c r="BS76" s="22">
        <f t="shared" si="41"/>
        <v>13</v>
      </c>
      <c r="BT76" s="117">
        <f t="shared" si="42"/>
        <v>12</v>
      </c>
      <c r="BU76" s="118">
        <f t="shared" si="43"/>
        <v>5</v>
      </c>
      <c r="BV76" s="119">
        <f t="shared" si="44"/>
        <v>3</v>
      </c>
      <c r="BW76" s="120">
        <f t="shared" si="45"/>
        <v>6</v>
      </c>
    </row>
    <row r="77" spans="1:75" x14ac:dyDescent="0.25">
      <c r="A77" s="11" t="s">
        <v>81</v>
      </c>
      <c r="B77" s="12"/>
      <c r="C77" s="12"/>
      <c r="D77" s="12"/>
      <c r="E77" s="12"/>
      <c r="F77" s="12"/>
      <c r="G77" s="66"/>
      <c r="H77" s="12"/>
      <c r="I77" s="12"/>
      <c r="J77" s="12"/>
      <c r="K77" s="66"/>
      <c r="L77" s="12"/>
      <c r="M77" s="12"/>
      <c r="N77" s="12"/>
      <c r="O77" s="66"/>
      <c r="P77" s="12"/>
      <c r="Q77" s="12"/>
      <c r="R77" s="12"/>
      <c r="S77" s="66"/>
      <c r="T77" s="12"/>
      <c r="U77" s="12"/>
      <c r="V77" s="12"/>
      <c r="W77" s="66"/>
      <c r="X77" s="12"/>
      <c r="Y77" s="12"/>
      <c r="Z77" s="12"/>
      <c r="AA77" s="66"/>
      <c r="AB77" s="12"/>
      <c r="AC77" s="12"/>
      <c r="AD77" s="12"/>
      <c r="AE77" s="66">
        <f>'by country'!AK79-'by country'!AA79</f>
        <v>-0.20999999999999996</v>
      </c>
      <c r="AF77" s="12">
        <f>'by country'!AL79-'by country'!AB79</f>
        <v>-5.9999999999999609E-2</v>
      </c>
      <c r="AG77" s="12">
        <f>'by country'!AM79-'by country'!AC79</f>
        <v>-0.12000000000000011</v>
      </c>
      <c r="AH77" s="12">
        <f>'by country'!AN79-'by country'!AD79</f>
        <v>-0.11000000000000032</v>
      </c>
      <c r="AI77" s="66">
        <f>'by country'!AP79-'by country'!AK79</f>
        <v>0</v>
      </c>
      <c r="AJ77" s="12">
        <f>'by country'!AQ79-'by country'!AL79</f>
        <v>0</v>
      </c>
      <c r="AK77" s="12">
        <f>'by country'!AR79-'by country'!AM79</f>
        <v>0</v>
      </c>
      <c r="AL77" s="12">
        <f>'by country'!AS79-'by country'!AN79</f>
        <v>0</v>
      </c>
      <c r="AM77" s="66">
        <f>'by country'!AU79-'by country'!AP79</f>
        <v>-9.9999999999999645E-2</v>
      </c>
      <c r="AN77" s="12">
        <f>'by country'!AV79-'by country'!AQ79</f>
        <v>-0.10000000000000053</v>
      </c>
      <c r="AO77" s="12">
        <f>'by country'!AW79-'by country'!AR79</f>
        <v>-0.10000000000000053</v>
      </c>
      <c r="AP77" s="12">
        <f>'by country'!AX79-'by country'!AS79</f>
        <v>0</v>
      </c>
      <c r="AQ77" s="65"/>
      <c r="AR77" s="9"/>
      <c r="AS77" s="9"/>
      <c r="AT77" s="9"/>
      <c r="AU77" s="65"/>
      <c r="AV77" s="9"/>
      <c r="AW77" s="9"/>
      <c r="AX77" s="9"/>
      <c r="AY77" s="65"/>
      <c r="AZ77" s="9"/>
      <c r="BA77" s="9"/>
      <c r="BB77" s="9"/>
      <c r="BC77" s="65"/>
      <c r="BD77" s="9"/>
      <c r="BE77" s="9"/>
      <c r="BF77" s="9"/>
      <c r="BG77" s="65"/>
      <c r="BH77" s="9"/>
      <c r="BI77" s="9"/>
      <c r="BJ77" s="9"/>
      <c r="BK77" s="91">
        <f>'by country'!AU79-'by country'!AA79</f>
        <v>-0.30999999999999961</v>
      </c>
      <c r="BL77" s="40">
        <f>'by country'!AV79-'by country'!AB79</f>
        <v>-0.16000000000000014</v>
      </c>
      <c r="BM77" s="40">
        <f>'by country'!AW79-'by country'!AC79</f>
        <v>-0.22000000000000064</v>
      </c>
      <c r="BN77" s="40">
        <f>'by country'!AX79-'by country'!AD79</f>
        <v>-0.11000000000000032</v>
      </c>
      <c r="BO77" s="148">
        <f t="shared" si="37"/>
        <v>0</v>
      </c>
      <c r="BP77" s="116">
        <f t="shared" si="38"/>
        <v>0</v>
      </c>
      <c r="BQ77" s="115">
        <f t="shared" si="39"/>
        <v>2</v>
      </c>
      <c r="BR77" s="114">
        <f t="shared" si="40"/>
        <v>4</v>
      </c>
      <c r="BS77" s="22">
        <f t="shared" si="41"/>
        <v>5</v>
      </c>
      <c r="BT77" s="117">
        <f t="shared" si="42"/>
        <v>0</v>
      </c>
      <c r="BU77" s="118">
        <f t="shared" si="43"/>
        <v>0</v>
      </c>
      <c r="BV77" s="119">
        <f t="shared" si="44"/>
        <v>0</v>
      </c>
      <c r="BW77" s="120">
        <f t="shared" si="45"/>
        <v>0</v>
      </c>
    </row>
    <row r="78" spans="1:75" x14ac:dyDescent="0.25">
      <c r="A78" s="11" t="s">
        <v>24</v>
      </c>
      <c r="B78" s="12">
        <v>5.19</v>
      </c>
      <c r="C78" s="12">
        <v>5.33</v>
      </c>
      <c r="D78" s="12">
        <v>5.19</v>
      </c>
      <c r="E78" s="12">
        <v>5.33</v>
      </c>
      <c r="F78" s="12">
        <v>5.32</v>
      </c>
      <c r="G78" s="66">
        <f>'by country'!G80-'by country'!B80</f>
        <v>0.22999999999999954</v>
      </c>
      <c r="H78" s="12">
        <f>'by country'!H80-'by country'!C80</f>
        <v>8.0000000000000071E-2</v>
      </c>
      <c r="I78" s="12">
        <f>'by country'!I80-'by country'!D80</f>
        <v>4.0000000000000036E-2</v>
      </c>
      <c r="J78" s="12">
        <f>'by country'!J80-'by country'!E80</f>
        <v>4.9999999999999822E-2</v>
      </c>
      <c r="K78" s="66">
        <f>'by country'!L80-'by country'!G80</f>
        <v>0.50999999999999979</v>
      </c>
      <c r="L78" s="12">
        <f>'by country'!M80-'by country'!H80</f>
        <v>0.47999999999999954</v>
      </c>
      <c r="M78" s="12">
        <f>'by country'!N80-'by country'!I80</f>
        <v>0.10999999999999943</v>
      </c>
      <c r="N78" s="12">
        <f>'by country'!O80-'by country'!J80</f>
        <v>0.37000000000000011</v>
      </c>
      <c r="O78" s="66">
        <f>'by country'!Q80-'by country'!L80</f>
        <v>-0.54</v>
      </c>
      <c r="P78" s="12">
        <f>'by country'!R80-'by country'!M80</f>
        <v>-0.59999999999999964</v>
      </c>
      <c r="Q78" s="12">
        <f>'by country'!S80-'by country'!N80</f>
        <v>-0.30999999999999961</v>
      </c>
      <c r="R78" s="12">
        <f>'by country'!T80-'by country'!O80</f>
        <v>-0.44000000000000039</v>
      </c>
      <c r="S78" s="66">
        <f>'by country'!V80-'by country'!Q80</f>
        <v>-0.10999999999999943</v>
      </c>
      <c r="T78" s="12">
        <f>'by country'!W80-'by country'!R80</f>
        <v>-8.9999999999999858E-2</v>
      </c>
      <c r="U78" s="12">
        <f>'by country'!X80-'by country'!S80</f>
        <v>-8.0000000000000071E-2</v>
      </c>
      <c r="V78" s="12">
        <f>'by country'!Y80-'by country'!T80</f>
        <v>-9.9999999999999645E-2</v>
      </c>
      <c r="W78" s="66">
        <f>'by country'!AA80-'by country'!V80</f>
        <v>0.14999999999999947</v>
      </c>
      <c r="X78" s="12">
        <f>'by country'!AB80-'by country'!W80</f>
        <v>6.9999999999999396E-2</v>
      </c>
      <c r="Y78" s="12">
        <f>'by country'!AC80-'by country'!X80</f>
        <v>0.12999999999999989</v>
      </c>
      <c r="Z78" s="12">
        <f>'by country'!AD80-'by country'!Y80</f>
        <v>7.0000000000000284E-2</v>
      </c>
      <c r="AA78" s="66">
        <f>'by country'!AF80-'by country'!AA80</f>
        <v>0.16000000000000014</v>
      </c>
      <c r="AB78" s="12">
        <f>'by country'!AG80-'by country'!AB80</f>
        <v>7.0000000000000284E-2</v>
      </c>
      <c r="AC78" s="12">
        <f>'by country'!AH80-'by country'!AC80</f>
        <v>7.0000000000000284E-2</v>
      </c>
      <c r="AD78" s="12">
        <f>'by country'!AI80-'by country'!AD80</f>
        <v>-2.0000000000000462E-2</v>
      </c>
      <c r="AE78" s="66">
        <f>'by country'!AK80-'by country'!AF80</f>
        <v>0.20999999999999996</v>
      </c>
      <c r="AF78" s="12">
        <f>'by country'!AL80-'by country'!AG80</f>
        <v>0.16000000000000014</v>
      </c>
      <c r="AG78" s="12">
        <f>'by country'!AM80-'by country'!AH80</f>
        <v>0.14999999999999947</v>
      </c>
      <c r="AH78" s="12">
        <f>'by country'!AN80-'by country'!AI80</f>
        <v>0.24000000000000021</v>
      </c>
      <c r="AI78" s="66">
        <f>'by country'!AP80-'by country'!AK80</f>
        <v>0</v>
      </c>
      <c r="AJ78" s="12">
        <f>'by country'!AQ80-'by country'!AL80</f>
        <v>-9.9999999999999645E-2</v>
      </c>
      <c r="AK78" s="12">
        <f>'by country'!AR80-'by country'!AM80</f>
        <v>0</v>
      </c>
      <c r="AL78" s="12">
        <f>'by country'!AS80-'by country'!AN80</f>
        <v>-9.9999999999999645E-2</v>
      </c>
      <c r="AM78" s="66">
        <f>'by country'!AU80-'by country'!AP80</f>
        <v>0</v>
      </c>
      <c r="AN78" s="12">
        <f>'by country'!AV80-'by country'!AQ80</f>
        <v>0</v>
      </c>
      <c r="AO78" s="12">
        <f>'by country'!AW80-'by country'!AR80</f>
        <v>0</v>
      </c>
      <c r="AP78" s="12">
        <f>'by country'!AX80-'by country'!AS80</f>
        <v>9.9999999999999645E-2</v>
      </c>
      <c r="AQ78" s="66">
        <f>'by country'!AZ80-'by country'!AU80</f>
        <v>-9.9999999999999645E-2</v>
      </c>
      <c r="AR78" s="12">
        <f>'by country'!BA80-'by country'!AV80</f>
        <v>0</v>
      </c>
      <c r="AS78" s="12">
        <f>'by country'!BB80-'by country'!AW80</f>
        <v>0</v>
      </c>
      <c r="AT78" s="12">
        <f>'by country'!BC80-'by country'!AX80</f>
        <v>0</v>
      </c>
      <c r="AU78" s="66">
        <f>'by country'!BE80-'by country'!AZ80</f>
        <v>0</v>
      </c>
      <c r="AV78" s="12">
        <f>'by country'!BF80-'by country'!BA80</f>
        <v>9.9999999999999645E-2</v>
      </c>
      <c r="AW78" s="12">
        <f>'by country'!BG80-'by country'!BB80</f>
        <v>0</v>
      </c>
      <c r="AX78" s="12">
        <f>'by country'!BH80-'by country'!BC80</f>
        <v>0</v>
      </c>
      <c r="AY78" s="66">
        <f>'by country'!BJ80-'by country'!BE80</f>
        <v>0</v>
      </c>
      <c r="AZ78" s="12">
        <f>'by country'!BK80-'by country'!BF80</f>
        <v>-0.20000000000000018</v>
      </c>
      <c r="BA78" s="12">
        <f>'by country'!BL80-'by country'!BG80</f>
        <v>0</v>
      </c>
      <c r="BB78" s="12">
        <f>'by country'!BM80-'by country'!BH80</f>
        <v>-9.9999999999999645E-2</v>
      </c>
      <c r="BC78" s="66">
        <f>'by country'!BO80-'by country'!BJ80</f>
        <v>0.1899999999999995</v>
      </c>
      <c r="BD78" s="12">
        <f>'by country'!BP80-'by country'!BK80</f>
        <v>0.23000000000000043</v>
      </c>
      <c r="BE78" s="12">
        <f>'by country'!BQ80-'by country'!BL80</f>
        <v>8.9999999999999858E-2</v>
      </c>
      <c r="BF78" s="12">
        <f>'by country'!BR80-'by country'!BM80</f>
        <v>0.22999999999999954</v>
      </c>
      <c r="BG78" s="66">
        <f>'by country'!BT80-'by country'!BO80</f>
        <v>-0.21999999999999975</v>
      </c>
      <c r="BH78" s="12">
        <f>'by country'!BU80-'by country'!BP80</f>
        <v>-7.0000000000000284E-2</v>
      </c>
      <c r="BI78" s="12">
        <f>'by country'!BV80-'by country'!BQ80</f>
        <v>0.5600000000000005</v>
      </c>
      <c r="BJ78" s="12">
        <f>'by country'!BW80-'by country'!BR80</f>
        <v>4.0000000000000036E-2</v>
      </c>
      <c r="BK78" s="91">
        <f>'by country'!BT80-'by country'!B80</f>
        <v>0.47999999999999954</v>
      </c>
      <c r="BL78" s="40">
        <f>'by country'!BU80-'by country'!C80</f>
        <v>0.12999999999999989</v>
      </c>
      <c r="BM78" s="40">
        <f>'by country'!BV80-'by country'!D80</f>
        <v>0.75999999999999979</v>
      </c>
      <c r="BN78" s="40">
        <f>'by country'!BW80-'by country'!E80</f>
        <v>0.33999999999999986</v>
      </c>
      <c r="BO78" s="148">
        <f t="shared" si="37"/>
        <v>2</v>
      </c>
      <c r="BP78" s="116">
        <f t="shared" si="38"/>
        <v>2</v>
      </c>
      <c r="BQ78" s="115">
        <f t="shared" si="39"/>
        <v>2</v>
      </c>
      <c r="BR78" s="114">
        <f t="shared" si="40"/>
        <v>10</v>
      </c>
      <c r="BS78" s="22">
        <f t="shared" si="41"/>
        <v>13</v>
      </c>
      <c r="BT78" s="117">
        <f t="shared" si="42"/>
        <v>12</v>
      </c>
      <c r="BU78" s="118">
        <f t="shared" si="43"/>
        <v>11</v>
      </c>
      <c r="BV78" s="119">
        <f t="shared" si="44"/>
        <v>2</v>
      </c>
      <c r="BW78" s="120">
        <f t="shared" si="45"/>
        <v>6</v>
      </c>
    </row>
    <row r="79" spans="1:75" x14ac:dyDescent="0.25">
      <c r="A79" s="11" t="s">
        <v>68</v>
      </c>
      <c r="B79" s="12"/>
      <c r="C79" s="12"/>
      <c r="D79" s="12"/>
      <c r="E79" s="12"/>
      <c r="F79" s="12"/>
      <c r="G79" s="66"/>
      <c r="H79" s="12"/>
      <c r="I79" s="12"/>
      <c r="J79" s="12"/>
      <c r="K79" s="66"/>
      <c r="L79" s="12"/>
      <c r="M79" s="12"/>
      <c r="N79" s="12"/>
      <c r="O79" s="66"/>
      <c r="P79" s="12"/>
      <c r="Q79" s="12"/>
      <c r="R79" s="12"/>
      <c r="S79" s="66"/>
      <c r="T79" s="12"/>
      <c r="U79" s="12"/>
      <c r="V79" s="12"/>
      <c r="W79" s="66"/>
      <c r="X79" s="12"/>
      <c r="Y79" s="12"/>
      <c r="Z79" s="12"/>
      <c r="AA79" s="66">
        <f>'by country'!AF81-'by country'!AA81</f>
        <v>0.34999999999999964</v>
      </c>
      <c r="AB79" s="12">
        <f>'by country'!AG81-'by country'!AB81</f>
        <v>0.36999999999999922</v>
      </c>
      <c r="AC79" s="12">
        <f>'by country'!AH81-'by country'!AC81</f>
        <v>0.16000000000000014</v>
      </c>
      <c r="AD79" s="12">
        <f>'by country'!AI81-'by country'!AD81</f>
        <v>0.20999999999999996</v>
      </c>
      <c r="AE79" s="66">
        <f>'by country'!AK81-'by country'!AF81</f>
        <v>4.0000000000000036E-2</v>
      </c>
      <c r="AF79" s="12">
        <f>'by country'!AL81-'by country'!AG81</f>
        <v>9.0000000000000746E-2</v>
      </c>
      <c r="AG79" s="12">
        <f>'by country'!AM81-'by country'!AH81</f>
        <v>2.0000000000000462E-2</v>
      </c>
      <c r="AH79" s="12">
        <f>'by country'!AN81-'by country'!AI81</f>
        <v>9.9999999999997868E-3</v>
      </c>
      <c r="AI79" s="66">
        <f>'by country'!AP81-'by country'!AK81</f>
        <v>0</v>
      </c>
      <c r="AJ79" s="12">
        <f>'by country'!AQ81-'by country'!AL81</f>
        <v>-0.20000000000000018</v>
      </c>
      <c r="AK79" s="12">
        <f>'by country'!AR81-'by country'!AM81</f>
        <v>0</v>
      </c>
      <c r="AL79" s="12">
        <f>'by country'!AS81-'by country'!AN81</f>
        <v>0</v>
      </c>
      <c r="AM79" s="66">
        <f>'by country'!AU81-'by country'!AP81</f>
        <v>0.10000000000000053</v>
      </c>
      <c r="AN79" s="12">
        <f>'by country'!AV81-'by country'!AQ81</f>
        <v>0.29999999999999982</v>
      </c>
      <c r="AO79" s="12">
        <f>'by country'!AW81-'by country'!AR81</f>
        <v>9.9999999999999645E-2</v>
      </c>
      <c r="AP79" s="12">
        <f>'by country'!AX81-'by country'!AS81</f>
        <v>0.10000000000000053</v>
      </c>
      <c r="AQ79" s="66">
        <f>'by country'!AZ81-'by country'!AU81</f>
        <v>0</v>
      </c>
      <c r="AR79" s="12">
        <f>'by country'!BA81-'by country'!AV81</f>
        <v>9.9999999999999645E-2</v>
      </c>
      <c r="AS79" s="12">
        <f>'by country'!BB81-'by country'!AW81</f>
        <v>9.9999999999999645E-2</v>
      </c>
      <c r="AT79" s="12">
        <f>'by country'!BC81-'by country'!AX81</f>
        <v>-0.20000000000000018</v>
      </c>
      <c r="AU79" s="66">
        <f>'by country'!BE81-'by country'!AZ81</f>
        <v>9.9999999999999645E-2</v>
      </c>
      <c r="AV79" s="12">
        <f>'by country'!BF81-'by country'!BA81</f>
        <v>0</v>
      </c>
      <c r="AW79" s="12">
        <f>'by country'!BG81-'by country'!BB81</f>
        <v>-9.9999999999999645E-2</v>
      </c>
      <c r="AX79" s="12">
        <f>'by country'!BH81-'by country'!BC81</f>
        <v>0</v>
      </c>
      <c r="AY79" s="66">
        <f>'by country'!BJ81-'by country'!BE81</f>
        <v>0.20000000000000018</v>
      </c>
      <c r="AZ79" s="12">
        <f>'by country'!BK81-'by country'!BF81</f>
        <v>0.20000000000000018</v>
      </c>
      <c r="BA79" s="12">
        <f>'by country'!BL81-'by country'!BG81</f>
        <v>9.9999999999999645E-2</v>
      </c>
      <c r="BB79" s="12">
        <f>'by country'!BM81-'by country'!BH81</f>
        <v>9.9999999999999645E-2</v>
      </c>
      <c r="BC79" s="66">
        <f>'by country'!BO81-'by country'!BJ81</f>
        <v>9.9999999999999645E-2</v>
      </c>
      <c r="BD79" s="12">
        <f>'by country'!BP81-'by country'!BK81</f>
        <v>0.11000000000000032</v>
      </c>
      <c r="BE79" s="12">
        <f>'by country'!BQ81-'by country'!BL81</f>
        <v>-4.9999999999999822E-2</v>
      </c>
      <c r="BF79" s="12">
        <f>'by country'!BR81-'by country'!BM81</f>
        <v>0.13000000000000078</v>
      </c>
      <c r="BG79" s="66">
        <f>'by country'!BT81-'by country'!BO81</f>
        <v>-0.25999999999999979</v>
      </c>
      <c r="BH79" s="12">
        <f>'by country'!BU81-'by country'!BP81</f>
        <v>-0.41000000000000014</v>
      </c>
      <c r="BI79" s="12">
        <f>'by country'!BV81-'by country'!BQ81</f>
        <v>0.90000000000000036</v>
      </c>
      <c r="BJ79" s="12">
        <f>'by country'!BW81-'by country'!BR81</f>
        <v>0.15999999999999925</v>
      </c>
      <c r="BK79" s="91">
        <f>'by country'!BT81-'by country'!AA81</f>
        <v>0.62999999999999989</v>
      </c>
      <c r="BL79" s="40">
        <f>'by country'!BU81-'by country'!AB81</f>
        <v>0.55999999999999961</v>
      </c>
      <c r="BM79" s="40">
        <f>'by country'!BV81-'by country'!AC81</f>
        <v>1.2300000000000004</v>
      </c>
      <c r="BN79" s="40">
        <f>'by country'!BW81-'by country'!AD81</f>
        <v>0.50999999999999979</v>
      </c>
      <c r="BO79" s="148">
        <f t="shared" si="37"/>
        <v>0</v>
      </c>
      <c r="BP79" s="116">
        <f t="shared" si="38"/>
        <v>2</v>
      </c>
      <c r="BQ79" s="115">
        <f t="shared" si="39"/>
        <v>2</v>
      </c>
      <c r="BR79" s="114">
        <f t="shared" si="40"/>
        <v>2</v>
      </c>
      <c r="BS79" s="22">
        <f t="shared" si="41"/>
        <v>6</v>
      </c>
      <c r="BT79" s="117">
        <f t="shared" si="42"/>
        <v>14</v>
      </c>
      <c r="BU79" s="118">
        <f t="shared" si="43"/>
        <v>6</v>
      </c>
      <c r="BV79" s="119">
        <f t="shared" si="44"/>
        <v>3</v>
      </c>
      <c r="BW79" s="120">
        <f t="shared" si="45"/>
        <v>1</v>
      </c>
    </row>
    <row r="80" spans="1:75" x14ac:dyDescent="0.25">
      <c r="A80" s="11" t="s">
        <v>26</v>
      </c>
      <c r="B80" s="12">
        <v>6.46</v>
      </c>
      <c r="C80" s="12">
        <v>6.23</v>
      </c>
      <c r="D80" s="12">
        <v>6.42</v>
      </c>
      <c r="E80" s="12">
        <v>6.76</v>
      </c>
      <c r="F80" s="12">
        <v>6.53</v>
      </c>
      <c r="G80" s="66">
        <f>'by country'!G82-'by country'!B82</f>
        <v>0.17999999999999972</v>
      </c>
      <c r="H80" s="12">
        <f>'by country'!H82-'by country'!C82</f>
        <v>0.17999999999999972</v>
      </c>
      <c r="I80" s="12">
        <f>'by country'!I82-'by country'!D82</f>
        <v>-4.9999999999999822E-2</v>
      </c>
      <c r="J80" s="12">
        <f>'by country'!J82-'by country'!E82</f>
        <v>-9.9999999999997868E-3</v>
      </c>
      <c r="K80" s="66">
        <f>'by country'!L82-'by country'!G82</f>
        <v>0.36000000000000032</v>
      </c>
      <c r="L80" s="12">
        <f>'by country'!M82-'by country'!H82</f>
        <v>0.38999999999999968</v>
      </c>
      <c r="M80" s="12">
        <f>'by country'!N82-'by country'!I82</f>
        <v>-0.21999999999999975</v>
      </c>
      <c r="N80" s="12">
        <f>'by country'!O82-'by country'!J82</f>
        <v>-0.30999999999999961</v>
      </c>
      <c r="O80" s="66">
        <f>'by country'!Q82-'by country'!L82</f>
        <v>8.0000000000000071E-2</v>
      </c>
      <c r="P80" s="12">
        <f>'by country'!R82-'by country'!M82</f>
        <v>-5.9999999999999609E-2</v>
      </c>
      <c r="Q80" s="12">
        <f>'by country'!S82-'by country'!N82</f>
        <v>0.38999999999999968</v>
      </c>
      <c r="R80" s="12">
        <f>'by country'!T82-'by country'!O82</f>
        <v>0.54</v>
      </c>
      <c r="S80" s="66">
        <f>'by country'!V82-'by country'!Q82</f>
        <v>-6.0000000000000497E-2</v>
      </c>
      <c r="T80" s="12">
        <f>'by country'!W82-'by country'!R82</f>
        <v>1.9999999999999574E-2</v>
      </c>
      <c r="U80" s="12">
        <f>'by country'!X82-'by country'!S82</f>
        <v>-3.0000000000000249E-2</v>
      </c>
      <c r="V80" s="12">
        <f>'by country'!Y82-'by country'!T82</f>
        <v>9.9999999999997868E-3</v>
      </c>
      <c r="W80" s="66">
        <f>'by country'!AA82-'by country'!V82</f>
        <v>0.12000000000000011</v>
      </c>
      <c r="X80" s="12">
        <f>'by country'!AB82-'by country'!W82</f>
        <v>-6.9999999999999396E-2</v>
      </c>
      <c r="Y80" s="12">
        <f>'by country'!AC82-'by country'!X82</f>
        <v>0</v>
      </c>
      <c r="Z80" s="12">
        <f>'by country'!AD82-'by country'!Y82</f>
        <v>-7.0000000000000284E-2</v>
      </c>
      <c r="AA80" s="66">
        <f>'by country'!AF82-'by country'!AA82</f>
        <v>5.0000000000000711E-2</v>
      </c>
      <c r="AB80" s="12">
        <f>'by country'!AG82-'by country'!AB82</f>
        <v>0.12999999999999989</v>
      </c>
      <c r="AC80" s="12">
        <f>'by country'!AH82-'by country'!AC82</f>
        <v>-1.9999999999999574E-2</v>
      </c>
      <c r="AD80" s="12">
        <f>'by country'!AI82-'by country'!AD82</f>
        <v>9.9999999999997868E-3</v>
      </c>
      <c r="AE80" s="66">
        <f>'by country'!AK82-'by country'!AF82</f>
        <v>0.10999999999999943</v>
      </c>
      <c r="AF80" s="12">
        <f>'by country'!AL82-'by country'!AG82</f>
        <v>-2.0000000000000462E-2</v>
      </c>
      <c r="AG80" s="12">
        <f>'by country'!AM82-'by country'!AH82</f>
        <v>9.9999999999997868E-3</v>
      </c>
      <c r="AH80" s="12">
        <f>'by country'!AN82-'by country'!AI82</f>
        <v>-2.9999999999999361E-2</v>
      </c>
      <c r="AI80" s="66">
        <f>'by country'!AP82-'by country'!AK82</f>
        <v>0</v>
      </c>
      <c r="AJ80" s="12">
        <f>'by country'!AQ82-'by country'!AL82</f>
        <v>0.10000000000000053</v>
      </c>
      <c r="AK80" s="12">
        <f>'by country'!AR82-'by country'!AM82</f>
        <v>0</v>
      </c>
      <c r="AL80" s="12">
        <f>'by country'!AS82-'by country'!AN82</f>
        <v>9.9999999999999645E-2</v>
      </c>
      <c r="AM80" s="66">
        <f>'by country'!AU82-'by country'!AP82</f>
        <v>0.10000000000000053</v>
      </c>
      <c r="AN80" s="12">
        <f>'by country'!AV82-'by country'!AQ82</f>
        <v>0.19999999999999929</v>
      </c>
      <c r="AO80" s="12">
        <f>'by country'!AW82-'by country'!AR82</f>
        <v>9.9999999999999645E-2</v>
      </c>
      <c r="AP80" s="12">
        <f>'by country'!AX82-'by country'!AS82</f>
        <v>0</v>
      </c>
      <c r="AQ80" s="66">
        <f>'by country'!AZ82-'by country'!AU82</f>
        <v>-0.20000000000000018</v>
      </c>
      <c r="AR80" s="12">
        <f>'by country'!BA82-'by country'!AV82</f>
        <v>-9.9999999999999645E-2</v>
      </c>
      <c r="AS80" s="12">
        <f>'by country'!BB82-'by country'!AW82</f>
        <v>-9.9999999999999645E-2</v>
      </c>
      <c r="AT80" s="12">
        <f>'by country'!BC82-'by country'!AX82</f>
        <v>-9.9999999999999645E-2</v>
      </c>
      <c r="AU80" s="66">
        <f>'by country'!BE82-'by country'!AZ82</f>
        <v>0</v>
      </c>
      <c r="AV80" s="12">
        <f>'by country'!BF82-'by country'!BA82</f>
        <v>-9.9999999999999645E-2</v>
      </c>
      <c r="AW80" s="12">
        <f>'by country'!BG82-'by country'!BB82</f>
        <v>-9.9999999999999645E-2</v>
      </c>
      <c r="AX80" s="12">
        <f>'by country'!BH82-'by country'!BC82</f>
        <v>0</v>
      </c>
      <c r="AY80" s="66">
        <f>'by country'!BJ82-'by country'!BE82</f>
        <v>9.9999999999999645E-2</v>
      </c>
      <c r="AZ80" s="12">
        <f>'by country'!BK82-'by country'!BF82</f>
        <v>0</v>
      </c>
      <c r="BA80" s="12">
        <f>'by country'!BL82-'by country'!BG82</f>
        <v>0</v>
      </c>
      <c r="BB80" s="12">
        <f>'by country'!BM82-'by country'!BH82</f>
        <v>0</v>
      </c>
      <c r="BC80" s="66">
        <f>'by country'!BO82-'by country'!BJ82</f>
        <v>-0.1899999999999995</v>
      </c>
      <c r="BD80" s="12">
        <f>'by country'!BP82-'by country'!BK82</f>
        <v>-1.0000000000000675E-2</v>
      </c>
      <c r="BE80" s="12">
        <f>'by country'!BQ82-'by country'!BL82</f>
        <v>-9.0000000000000746E-2</v>
      </c>
      <c r="BF80" s="12">
        <f>'by country'!BR82-'by country'!BM82</f>
        <v>-3.0000000000000249E-2</v>
      </c>
      <c r="BG80" s="66">
        <f>'by country'!BT82-'by country'!BO82</f>
        <v>-0.30000000000000071</v>
      </c>
      <c r="BH80" s="12">
        <f>'by country'!BU82-'by country'!BP82</f>
        <v>-0.69999999999999929</v>
      </c>
      <c r="BI80" s="12">
        <f>'by country'!BV82-'by country'!BQ82</f>
        <v>0.88000000000000078</v>
      </c>
      <c r="BJ80" s="12">
        <f>'by country'!BW82-'by country'!BR82</f>
        <v>4.9999999999999822E-2</v>
      </c>
      <c r="BK80" s="91">
        <f>'by country'!BT82-'by country'!B82</f>
        <v>0.34999999999999964</v>
      </c>
      <c r="BL80" s="40">
        <f>'by country'!BU82-'by country'!C82</f>
        <v>-4.0000000000000036E-2</v>
      </c>
      <c r="BM80" s="40">
        <f>'by country'!BV82-'by country'!D82</f>
        <v>0.77000000000000046</v>
      </c>
      <c r="BN80" s="40">
        <f>'by country'!BW82-'by country'!E82</f>
        <v>0.16000000000000014</v>
      </c>
      <c r="BO80" s="148">
        <f t="shared" si="37"/>
        <v>1</v>
      </c>
      <c r="BP80" s="116">
        <f t="shared" si="38"/>
        <v>2</v>
      </c>
      <c r="BQ80" s="115">
        <f t="shared" si="39"/>
        <v>3</v>
      </c>
      <c r="BR80" s="114">
        <f t="shared" si="40"/>
        <v>18</v>
      </c>
      <c r="BS80" s="22">
        <f t="shared" si="41"/>
        <v>9</v>
      </c>
      <c r="BT80" s="117">
        <f t="shared" si="42"/>
        <v>13</v>
      </c>
      <c r="BU80" s="118">
        <f t="shared" si="43"/>
        <v>5</v>
      </c>
      <c r="BV80" s="119">
        <f t="shared" si="44"/>
        <v>3</v>
      </c>
      <c r="BW80" s="120">
        <f t="shared" si="45"/>
        <v>7</v>
      </c>
    </row>
    <row r="81" spans="1:75" x14ac:dyDescent="0.25">
      <c r="A81" s="11" t="s">
        <v>69</v>
      </c>
      <c r="B81" s="12"/>
      <c r="C81" s="12"/>
      <c r="D81" s="12"/>
      <c r="E81" s="12"/>
      <c r="F81" s="12"/>
      <c r="G81" s="66"/>
      <c r="H81" s="12"/>
      <c r="I81" s="12"/>
      <c r="J81" s="12"/>
      <c r="K81" s="66"/>
      <c r="L81" s="12"/>
      <c r="M81" s="12"/>
      <c r="N81" s="12"/>
      <c r="O81" s="66"/>
      <c r="P81" s="12"/>
      <c r="Q81" s="12"/>
      <c r="R81" s="12"/>
      <c r="S81" s="66"/>
      <c r="T81" s="12"/>
      <c r="U81" s="12"/>
      <c r="V81" s="12"/>
      <c r="W81" s="66"/>
      <c r="X81" s="12"/>
      <c r="Y81" s="12"/>
      <c r="Z81" s="12"/>
      <c r="AA81" s="66">
        <f>'by country'!AF83-'by country'!AA83</f>
        <v>1.0000000000000675E-2</v>
      </c>
      <c r="AB81" s="12">
        <f>'by country'!AG83-'by country'!AB83</f>
        <v>-4.9999999999999822E-2</v>
      </c>
      <c r="AC81" s="12">
        <f>'by country'!AH83-'by country'!AC83</f>
        <v>-8.0000000000000071E-2</v>
      </c>
      <c r="AD81" s="12">
        <f>'by country'!AI83-'by country'!AD83</f>
        <v>-9.9999999999997868E-3</v>
      </c>
      <c r="AE81" s="66">
        <f>'by country'!AK83-'by country'!AF83</f>
        <v>-3.0000000000000249E-2</v>
      </c>
      <c r="AF81" s="12">
        <f>'by country'!AL83-'by country'!AG83</f>
        <v>-9.9999999999999645E-2</v>
      </c>
      <c r="AG81" s="12">
        <f>'by country'!AM83-'by country'!AH83</f>
        <v>-8.9999999999999858E-2</v>
      </c>
      <c r="AH81" s="12">
        <f>'by country'!AN83-'by country'!AI83</f>
        <v>-3.0000000000000249E-2</v>
      </c>
      <c r="AI81" s="66">
        <f>'by country'!AP83-'by country'!AK83</f>
        <v>0</v>
      </c>
      <c r="AJ81" s="12">
        <f>'by country'!AQ83-'by country'!AL83</f>
        <v>0</v>
      </c>
      <c r="AK81" s="12">
        <f>'by country'!AR83-'by country'!AM83</f>
        <v>0</v>
      </c>
      <c r="AL81" s="12">
        <f>'by country'!AS83-'by country'!AN83</f>
        <v>0</v>
      </c>
      <c r="AM81" s="66">
        <f>'by country'!AU83-'by country'!AP83</f>
        <v>0.20000000000000018</v>
      </c>
      <c r="AN81" s="12">
        <f>'by country'!AV83-'by country'!AQ83</f>
        <v>0.39999999999999947</v>
      </c>
      <c r="AO81" s="12">
        <f>'by country'!AW83-'by country'!AR83</f>
        <v>0.20000000000000018</v>
      </c>
      <c r="AP81" s="12">
        <f>'by country'!AX83-'by country'!AS83</f>
        <v>0.20000000000000018</v>
      </c>
      <c r="AQ81" s="66">
        <f>'by country'!AZ83-'by country'!AU83</f>
        <v>0</v>
      </c>
      <c r="AR81" s="12">
        <f>'by country'!BA83-'by country'!AV83</f>
        <v>0</v>
      </c>
      <c r="AS81" s="12">
        <f>'by country'!BB83-'by country'!AW83</f>
        <v>0</v>
      </c>
      <c r="AT81" s="12">
        <f>'by country'!BC83-'by country'!AX83</f>
        <v>-0.10000000000000053</v>
      </c>
      <c r="AU81" s="65"/>
      <c r="AV81" s="9"/>
      <c r="AW81" s="9"/>
      <c r="AX81" s="9"/>
      <c r="AY81" s="65"/>
      <c r="AZ81" s="9"/>
      <c r="BA81" s="9"/>
      <c r="BB81" s="9"/>
      <c r="BC81" s="65"/>
      <c r="BD81" s="9"/>
      <c r="BE81" s="9"/>
      <c r="BF81" s="9"/>
      <c r="BG81" s="65"/>
      <c r="BH81" s="9"/>
      <c r="BI81" s="9"/>
      <c r="BJ81" s="9"/>
      <c r="BK81" s="91">
        <f>'by country'!AZ83-'by country'!AA83</f>
        <v>0.1800000000000006</v>
      </c>
      <c r="BL81" s="40">
        <f>'by country'!BA83-'by country'!AB83</f>
        <v>0.25</v>
      </c>
      <c r="BM81" s="40">
        <f>'by country'!BB83-'by country'!AC83</f>
        <v>3.0000000000000249E-2</v>
      </c>
      <c r="BN81" s="40">
        <f>'by country'!BC83-'by country'!AD83</f>
        <v>5.9999999999999609E-2</v>
      </c>
      <c r="BO81" s="148">
        <f t="shared" si="37"/>
        <v>0</v>
      </c>
      <c r="BP81" s="116">
        <f t="shared" si="38"/>
        <v>0</v>
      </c>
      <c r="BQ81" s="115">
        <f t="shared" si="39"/>
        <v>0</v>
      </c>
      <c r="BR81" s="114">
        <f t="shared" si="40"/>
        <v>8</v>
      </c>
      <c r="BS81" s="22">
        <f t="shared" si="41"/>
        <v>7</v>
      </c>
      <c r="BT81" s="117">
        <f t="shared" si="42"/>
        <v>1</v>
      </c>
      <c r="BU81" s="118">
        <f t="shared" si="43"/>
        <v>3</v>
      </c>
      <c r="BV81" s="119">
        <f t="shared" si="44"/>
        <v>1</v>
      </c>
      <c r="BW81" s="120">
        <f t="shared" si="45"/>
        <v>0</v>
      </c>
    </row>
    <row r="82" spans="1:75" x14ac:dyDescent="0.25">
      <c r="A82" s="11" t="s">
        <v>27</v>
      </c>
      <c r="B82" s="12"/>
      <c r="C82" s="12"/>
      <c r="D82" s="12"/>
      <c r="E82" s="12"/>
      <c r="F82" s="12"/>
      <c r="G82" s="66"/>
      <c r="H82" s="12"/>
      <c r="I82" s="12"/>
      <c r="J82" s="12"/>
      <c r="K82" s="66"/>
      <c r="L82" s="12"/>
      <c r="M82" s="12"/>
      <c r="N82" s="12"/>
      <c r="O82" s="66"/>
      <c r="P82" s="12"/>
      <c r="Q82" s="12"/>
      <c r="R82" s="12"/>
      <c r="S82" s="66"/>
      <c r="T82" s="12"/>
      <c r="U82" s="12"/>
      <c r="V82" s="12"/>
      <c r="W82" s="66">
        <f>'by country'!AA84-'by country'!G84</f>
        <v>8.9999999999999858E-2</v>
      </c>
      <c r="X82" s="12">
        <f>'by country'!AB84-'by country'!H84</f>
        <v>-0.12999999999999989</v>
      </c>
      <c r="Y82" s="12">
        <f>'by country'!AC84-'by country'!I84</f>
        <v>-0.20000000000000018</v>
      </c>
      <c r="Z82" s="12">
        <f>'by country'!AD84-'by country'!J84</f>
        <v>-0.14000000000000057</v>
      </c>
      <c r="AA82" s="66">
        <f>'by country'!AF84-'by country'!AA84</f>
        <v>0.11000000000000032</v>
      </c>
      <c r="AB82" s="12">
        <f>'by country'!AG84-'by country'!AB84</f>
        <v>0.17999999999999972</v>
      </c>
      <c r="AC82" s="12">
        <f>'by country'!AH84-'by country'!AC84</f>
        <v>-1.0000000000000675E-2</v>
      </c>
      <c r="AD82" s="12">
        <f>'by country'!AI84-'by country'!AD84</f>
        <v>0</v>
      </c>
      <c r="AE82" s="66">
        <f>'by country'!AK84-'by country'!AF84</f>
        <v>-3.0000000000000249E-2</v>
      </c>
      <c r="AF82" s="12">
        <f>'by country'!AL84-'by country'!AG84</f>
        <v>-1.9999999999999574E-2</v>
      </c>
      <c r="AG82" s="12">
        <f>'by country'!AM84-'by country'!AH84</f>
        <v>-1.9999999999999574E-2</v>
      </c>
      <c r="AH82" s="12">
        <f>'by country'!AN84-'by country'!AI84</f>
        <v>4.0000000000000036E-2</v>
      </c>
      <c r="AI82" s="66">
        <f>'by country'!AP84-'by country'!AK84</f>
        <v>0</v>
      </c>
      <c r="AJ82" s="12">
        <f>'by country'!AQ84-'by country'!AL84</f>
        <v>-0.10000000000000053</v>
      </c>
      <c r="AK82" s="12">
        <f>'by country'!AR84-'by country'!AM84</f>
        <v>0</v>
      </c>
      <c r="AL82" s="12">
        <f>'by country'!AS84-'by country'!AN84</f>
        <v>0</v>
      </c>
      <c r="AM82" s="66">
        <f>'by country'!AU84-'by country'!AP84</f>
        <v>0.10000000000000053</v>
      </c>
      <c r="AN82" s="12">
        <f>'by country'!AV84-'by country'!AQ84</f>
        <v>0.10000000000000053</v>
      </c>
      <c r="AO82" s="12">
        <f>'by country'!AW84-'by country'!AR84</f>
        <v>0</v>
      </c>
      <c r="AP82" s="12">
        <f>'by country'!AX84-'by country'!AS84</f>
        <v>0</v>
      </c>
      <c r="AQ82" s="66">
        <f>'by country'!AZ84-'by country'!AU84</f>
        <v>-0.40000000000000036</v>
      </c>
      <c r="AR82" s="12">
        <f>'by country'!BA84-'by country'!AV84</f>
        <v>-0.40000000000000036</v>
      </c>
      <c r="AS82" s="12">
        <f>'by country'!BB84-'by country'!AW84</f>
        <v>-0.20000000000000018</v>
      </c>
      <c r="AT82" s="12">
        <f>'by country'!BC84-'by country'!AX84</f>
        <v>-0.29999999999999982</v>
      </c>
      <c r="AU82" s="66">
        <f>'by country'!BE84-'by country'!AZ84</f>
        <v>9.9999999999999645E-2</v>
      </c>
      <c r="AV82" s="12">
        <f>'by country'!BF84-'by country'!BA84</f>
        <v>0</v>
      </c>
      <c r="AW82" s="12">
        <f>'by country'!BG84-'by country'!BB84</f>
        <v>0</v>
      </c>
      <c r="AX82" s="12">
        <f>'by country'!BH84-'by country'!BC84</f>
        <v>-9.9999999999999645E-2</v>
      </c>
      <c r="AY82" s="66">
        <f>'by country'!BJ84-'by country'!BE84</f>
        <v>0</v>
      </c>
      <c r="AZ82" s="12">
        <f>'by country'!BK84-'by country'!BF84</f>
        <v>0.20000000000000018</v>
      </c>
      <c r="BA82" s="12">
        <f>'by country'!BL84-'by country'!BG84</f>
        <v>-9.9999999999999645E-2</v>
      </c>
      <c r="BB82" s="12">
        <f>'by country'!BM84-'by country'!BH84</f>
        <v>9.9999999999999645E-2</v>
      </c>
      <c r="BC82" s="66">
        <f>'by country'!BO84-'by country'!BJ84</f>
        <v>0.26000000000000068</v>
      </c>
      <c r="BD82" s="12">
        <f>'by country'!BP84-'by country'!BK84</f>
        <v>0.17999999999999972</v>
      </c>
      <c r="BE82" s="12">
        <f>'by country'!BQ84-'by country'!BL84</f>
        <v>0.20999999999999996</v>
      </c>
      <c r="BF82" s="12">
        <f>'by country'!BR84-'by country'!BM84</f>
        <v>0.33000000000000007</v>
      </c>
      <c r="BG82" s="66">
        <f>'by country'!BT84-'by country'!BO84</f>
        <v>5.9999999999999609E-2</v>
      </c>
      <c r="BH82" s="12">
        <f>'by country'!BU84-'by country'!BP84</f>
        <v>-0.49000000000000021</v>
      </c>
      <c r="BI82" s="12">
        <f>'by country'!BV84-'by country'!BQ84</f>
        <v>0.51999999999999957</v>
      </c>
      <c r="BJ82" s="12">
        <f>'by country'!BW84-'by country'!BR84</f>
        <v>-5.9999999999999609E-2</v>
      </c>
      <c r="BK82" s="91">
        <f>'by country'!BT84-'by country'!G84</f>
        <v>0.29000000000000004</v>
      </c>
      <c r="BL82" s="40">
        <f>'by country'!BU84-'by country'!H84</f>
        <v>-0.48000000000000043</v>
      </c>
      <c r="BM82" s="40">
        <f>'by country'!BV84-'by country'!I84</f>
        <v>0.19999999999999929</v>
      </c>
      <c r="BN82" s="40">
        <f>'by country'!BW84-'by country'!J84</f>
        <v>-0.12999999999999989</v>
      </c>
      <c r="BO82" s="148">
        <f t="shared" si="37"/>
        <v>0</v>
      </c>
      <c r="BP82" s="116">
        <f t="shared" si="38"/>
        <v>4</v>
      </c>
      <c r="BQ82" s="115">
        <f t="shared" si="39"/>
        <v>4</v>
      </c>
      <c r="BR82" s="114">
        <f t="shared" si="40"/>
        <v>8</v>
      </c>
      <c r="BS82" s="22">
        <f t="shared" si="41"/>
        <v>9</v>
      </c>
      <c r="BT82" s="117">
        <f t="shared" si="42"/>
        <v>8</v>
      </c>
      <c r="BU82" s="118">
        <f t="shared" si="43"/>
        <v>4</v>
      </c>
      <c r="BV82" s="119">
        <f t="shared" si="44"/>
        <v>2</v>
      </c>
      <c r="BW82" s="120">
        <f t="shared" si="45"/>
        <v>1</v>
      </c>
    </row>
    <row r="83" spans="1:75" x14ac:dyDescent="0.25">
      <c r="A83" s="11" t="s">
        <v>160</v>
      </c>
      <c r="B83" s="12"/>
      <c r="C83" s="12"/>
      <c r="D83" s="12"/>
      <c r="E83" s="12"/>
      <c r="F83" s="12"/>
      <c r="G83" s="66"/>
      <c r="H83" s="12"/>
      <c r="I83" s="12"/>
      <c r="J83" s="12"/>
      <c r="K83" s="66"/>
      <c r="L83" s="12"/>
      <c r="M83" s="12"/>
      <c r="N83" s="12"/>
      <c r="O83" s="66"/>
      <c r="P83" s="12"/>
      <c r="Q83" s="12"/>
      <c r="R83" s="12"/>
      <c r="S83" s="66"/>
      <c r="T83" s="12"/>
      <c r="U83" s="12"/>
      <c r="V83" s="12"/>
      <c r="W83" s="66"/>
      <c r="X83" s="12"/>
      <c r="Y83" s="12"/>
      <c r="Z83" s="12"/>
      <c r="AA83" s="66"/>
      <c r="AB83" s="12"/>
      <c r="AC83" s="12"/>
      <c r="AD83" s="12"/>
      <c r="AE83" s="66"/>
      <c r="AF83" s="12"/>
      <c r="AG83" s="12"/>
      <c r="AH83" s="12"/>
      <c r="AI83" s="65"/>
      <c r="AJ83" s="9"/>
      <c r="AK83" s="9"/>
      <c r="AL83" s="9"/>
      <c r="AM83" s="65"/>
      <c r="AN83" s="9"/>
      <c r="AO83" s="9"/>
      <c r="AP83" s="9"/>
      <c r="AQ83" s="65"/>
      <c r="AR83" s="9"/>
      <c r="AS83" s="9"/>
      <c r="AT83" s="9"/>
      <c r="AU83" s="65"/>
      <c r="AV83" s="9"/>
      <c r="AW83" s="9"/>
      <c r="AX83" s="9"/>
      <c r="AY83" s="65"/>
      <c r="AZ83" s="9"/>
      <c r="BA83" s="9"/>
      <c r="BB83" s="9"/>
      <c r="BC83" s="65"/>
      <c r="BD83" s="9"/>
      <c r="BE83" s="9"/>
      <c r="BF83" s="9"/>
      <c r="BG83" s="65"/>
      <c r="BH83" s="9"/>
      <c r="BI83" s="9"/>
      <c r="BJ83" s="9"/>
      <c r="BK83" s="91"/>
      <c r="BL83" s="40"/>
      <c r="BM83" s="40"/>
      <c r="BN83" s="40"/>
      <c r="BO83" s="148"/>
      <c r="BP83" s="116"/>
      <c r="BQ83" s="115"/>
      <c r="BR83" s="114"/>
      <c r="BS83" s="22"/>
      <c r="BT83" s="117"/>
      <c r="BU83" s="118"/>
      <c r="BV83" s="119"/>
      <c r="BW83" s="120"/>
    </row>
    <row r="84" spans="1:75" x14ac:dyDescent="0.25">
      <c r="A84" s="11" t="s">
        <v>28</v>
      </c>
      <c r="B84" s="12"/>
      <c r="C84" s="12"/>
      <c r="D84" s="12"/>
      <c r="E84" s="12"/>
      <c r="F84" s="12"/>
      <c r="G84" s="66"/>
      <c r="H84" s="12"/>
      <c r="I84" s="12"/>
      <c r="J84" s="12"/>
      <c r="K84" s="66"/>
      <c r="L84" s="12"/>
      <c r="M84" s="12"/>
      <c r="N84" s="12"/>
      <c r="O84" s="66"/>
      <c r="P84" s="12"/>
      <c r="Q84" s="12"/>
      <c r="R84" s="12"/>
      <c r="S84" s="66"/>
      <c r="T84" s="12"/>
      <c r="U84" s="12"/>
      <c r="V84" s="12"/>
      <c r="W84" s="66">
        <f>'by country'!AA86-'by country'!L86</f>
        <v>-8.9999999999999858E-2</v>
      </c>
      <c r="X84" s="12">
        <f>'by country'!AB86-'by country'!M86</f>
        <v>-0.25</v>
      </c>
      <c r="Y84" s="12">
        <f>'by country'!AC86-'by country'!N86</f>
        <v>0.22000000000000064</v>
      </c>
      <c r="Z84" s="12">
        <f>'by country'!AD86-'by country'!O86</f>
        <v>0.30999999999999961</v>
      </c>
      <c r="AA84" s="66">
        <f>'by country'!AF86-'by country'!AA86</f>
        <v>-0.12000000000000011</v>
      </c>
      <c r="AB84" s="12">
        <f>'by country'!AG86-'by country'!AB86</f>
        <v>-0.11000000000000032</v>
      </c>
      <c r="AC84" s="12">
        <f>'by country'!AH86-'by country'!AC86</f>
        <v>-0.10000000000000053</v>
      </c>
      <c r="AD84" s="12">
        <f>'by country'!AI86-'by country'!AD86</f>
        <v>-0.15000000000000036</v>
      </c>
      <c r="AE84" s="66">
        <f>'by country'!AK86-'by country'!AF86</f>
        <v>-9.9999999999997868E-3</v>
      </c>
      <c r="AF84" s="12">
        <f>'by country'!AL86-'by country'!AG86</f>
        <v>5.9999999999999609E-2</v>
      </c>
      <c r="AG84" s="12">
        <f>'by country'!AM86-'by country'!AH86</f>
        <v>0</v>
      </c>
      <c r="AH84" s="12">
        <f>'by country'!AN86-'by country'!AI86</f>
        <v>4.0000000000000036E-2</v>
      </c>
      <c r="AI84" s="66">
        <f>'by country'!AP86-'by country'!AK86</f>
        <v>9.9999999999999645E-2</v>
      </c>
      <c r="AJ84" s="12">
        <f>'by country'!AQ86-'by country'!AL86</f>
        <v>0</v>
      </c>
      <c r="AK84" s="12">
        <f>'by country'!AR86-'by country'!AM86</f>
        <v>0.10000000000000053</v>
      </c>
      <c r="AL84" s="12">
        <f>'by country'!AS86-'by country'!AN86</f>
        <v>0.10000000000000053</v>
      </c>
      <c r="AM84" s="66">
        <f>'by country'!AU86-'by country'!AP86</f>
        <v>0</v>
      </c>
      <c r="AN84" s="12">
        <f>'by country'!AV86-'by country'!AQ86</f>
        <v>0.10000000000000053</v>
      </c>
      <c r="AO84" s="12">
        <f>'by country'!AW86-'by country'!AR86</f>
        <v>0</v>
      </c>
      <c r="AP84" s="12">
        <f>'by country'!AX86-'by country'!AS86</f>
        <v>0</v>
      </c>
      <c r="AQ84" s="66">
        <f>'by country'!AZ86-'by country'!AU86</f>
        <v>-9.9999999999999645E-2</v>
      </c>
      <c r="AR84" s="12">
        <f>'by country'!BA86-'by country'!AV86</f>
        <v>-0.10000000000000053</v>
      </c>
      <c r="AS84" s="12">
        <f>'by country'!BB86-'by country'!AW86</f>
        <v>-0.10000000000000053</v>
      </c>
      <c r="AT84" s="12">
        <f>'by country'!BC86-'by country'!AX86</f>
        <v>0</v>
      </c>
      <c r="AU84" s="66">
        <f>'by country'!BE86-'by country'!AZ86</f>
        <v>0</v>
      </c>
      <c r="AV84" s="12">
        <f>'by country'!BF86-'by country'!BA86</f>
        <v>0</v>
      </c>
      <c r="AW84" s="12">
        <f>'by country'!BG86-'by country'!BB86</f>
        <v>0</v>
      </c>
      <c r="AX84" s="12">
        <f>'by country'!BH86-'by country'!BC86</f>
        <v>-0.10000000000000053</v>
      </c>
      <c r="AY84" s="66">
        <f>'by country'!BJ86-'by country'!BE86</f>
        <v>-0.10000000000000053</v>
      </c>
      <c r="AZ84" s="12">
        <f>'by country'!BK86-'by country'!BF86</f>
        <v>-9.9999999999999645E-2</v>
      </c>
      <c r="BA84" s="12">
        <f>'by country'!BL86-'by country'!BG86</f>
        <v>0</v>
      </c>
      <c r="BB84" s="12">
        <f>'by country'!BM86-'by country'!BH86</f>
        <v>0</v>
      </c>
      <c r="BC84" s="66">
        <f>'by country'!BO86-'by country'!BJ86</f>
        <v>0.22000000000000064</v>
      </c>
      <c r="BD84" s="12">
        <f>'by country'!BP86-'by country'!BK86</f>
        <v>0.16999999999999993</v>
      </c>
      <c r="BE84" s="12">
        <f>'by country'!BQ86-'by country'!BL86</f>
        <v>-9.9999999999997868E-3</v>
      </c>
      <c r="BF84" s="12">
        <f>'by country'!BR86-'by country'!BM86</f>
        <v>0.13000000000000078</v>
      </c>
      <c r="BG84" s="66">
        <f>'by country'!BT86-'by country'!BO86</f>
        <v>-0.37000000000000011</v>
      </c>
      <c r="BH84" s="12">
        <f>'by country'!BU86-'by country'!BP86</f>
        <v>0.21999999999999975</v>
      </c>
      <c r="BI84" s="12">
        <f>'by country'!BV86-'by country'!BQ86</f>
        <v>0.72999999999999954</v>
      </c>
      <c r="BJ84" s="12">
        <f>'by country'!BW86-'by country'!BR86</f>
        <v>0.11999999999999922</v>
      </c>
      <c r="BK84" s="91">
        <f>'by country'!BT86-'by country'!L86</f>
        <v>-0.46999999999999975</v>
      </c>
      <c r="BL84" s="40">
        <f>'by country'!BU86-'by country'!M86</f>
        <v>-1.0000000000000675E-2</v>
      </c>
      <c r="BM84" s="40">
        <f>'by country'!BV86-'by country'!N86</f>
        <v>0.83999999999999986</v>
      </c>
      <c r="BN84" s="40">
        <f>'by country'!BW86-'by country'!O86</f>
        <v>0.44999999999999929</v>
      </c>
      <c r="BO84" s="148">
        <f t="shared" ref="BO84:BO108" si="46">COUNTIF(B84:BJ84, "&lt;-0.51")</f>
        <v>0</v>
      </c>
      <c r="BP84" s="116">
        <f t="shared" ref="BP84:BP108" si="47">COUNTIFS(B84:BJ84,"&lt;-0.25", B84:BJ84,"&gt;-0.51")</f>
        <v>1</v>
      </c>
      <c r="BQ84" s="115">
        <f t="shared" ref="BQ84:BQ108" si="48">COUNTIFS(B84:BJ84,"&lt;-0.11", B84:BJ84,"&gt;-0.25")</f>
        <v>2</v>
      </c>
      <c r="BR84" s="114">
        <f t="shared" ref="BR84:BR108" si="49">COUNTIFS(B84:BJ84,"&lt;-0.001", B84:BJ84,"&gt;-0.11")</f>
        <v>10</v>
      </c>
      <c r="BS84" s="22">
        <f t="shared" ref="BS84:BS109" si="50">COUNTIFS(B84:BJ84,"0.00")</f>
        <v>11</v>
      </c>
      <c r="BT84" s="117">
        <f t="shared" ref="BT84:BT108" si="51">COUNTIFS(B84:BJ84,"&gt;0.001", B84:BJ84,"&lt;0.12")</f>
        <v>7</v>
      </c>
      <c r="BU84" s="118">
        <f t="shared" ref="BU84:BU108" si="52">COUNTIFS(B84:BJ84,"&gt;0.11", B84:BJ84,"&lt;0.26")</f>
        <v>6</v>
      </c>
      <c r="BV84" s="119">
        <f t="shared" ref="BV84:BV108" si="53">COUNTIFS(B84:BJ84,"&gt;0.25", B84:BJ84,"&lt;0.51")</f>
        <v>1</v>
      </c>
      <c r="BW84" s="120">
        <f t="shared" ref="BW84:BW108" si="54">COUNTIF(B84:BJ84, "&gt;0.51")</f>
        <v>1</v>
      </c>
    </row>
    <row r="85" spans="1:75" x14ac:dyDescent="0.25">
      <c r="A85" s="11" t="s">
        <v>29</v>
      </c>
      <c r="B85" s="12"/>
      <c r="C85" s="12"/>
      <c r="D85" s="12"/>
      <c r="E85" s="12"/>
      <c r="F85" s="12"/>
      <c r="G85" s="66"/>
      <c r="H85" s="12"/>
      <c r="I85" s="12"/>
      <c r="J85" s="12"/>
      <c r="K85" s="66"/>
      <c r="L85" s="12"/>
      <c r="M85" s="12"/>
      <c r="N85" s="12"/>
      <c r="O85" s="66"/>
      <c r="P85" s="12"/>
      <c r="Q85" s="12"/>
      <c r="R85" s="12"/>
      <c r="S85" s="66"/>
      <c r="T85" s="12"/>
      <c r="U85" s="12"/>
      <c r="V85" s="12"/>
      <c r="W85" s="66">
        <f>'by country'!AA87-'by country'!L87</f>
        <v>-0.26999999999999957</v>
      </c>
      <c r="X85" s="12">
        <f>'by country'!AB87-'by country'!M87</f>
        <v>-0.33000000000000007</v>
      </c>
      <c r="Y85" s="12">
        <f>'by country'!AC87-'by country'!N87</f>
        <v>4.9999999999999822E-2</v>
      </c>
      <c r="Z85" s="12">
        <f>'by country'!AD87-'by country'!O87</f>
        <v>2.0000000000000462E-2</v>
      </c>
      <c r="AA85" s="66">
        <f>'by country'!AF87-'by country'!AA87</f>
        <v>8.9999999999999858E-2</v>
      </c>
      <c r="AB85" s="12">
        <f>'by country'!AG87-'by country'!AB87</f>
        <v>8.9999999999999858E-2</v>
      </c>
      <c r="AC85" s="12">
        <f>'by country'!AH87-'by country'!AC87</f>
        <v>9.0000000000000746E-2</v>
      </c>
      <c r="AD85" s="12">
        <f>'by country'!AI87-'by country'!AD87</f>
        <v>2.9999999999999361E-2</v>
      </c>
      <c r="AE85" s="66">
        <f>'by country'!AK87-'by country'!AF87</f>
        <v>6.0000000000000497E-2</v>
      </c>
      <c r="AF85" s="12">
        <f>'by country'!AL87-'by country'!AG87</f>
        <v>2.0000000000000462E-2</v>
      </c>
      <c r="AG85" s="12">
        <f>'by country'!AM87-'by country'!AH87</f>
        <v>0.15999999999999925</v>
      </c>
      <c r="AH85" s="12">
        <f>'by country'!AN87-'by country'!AI87</f>
        <v>0</v>
      </c>
      <c r="AI85" s="66">
        <f>'by country'!AP87-'by country'!AK87</f>
        <v>0</v>
      </c>
      <c r="AJ85" s="12">
        <f>'by country'!AQ87-'by country'!AL87</f>
        <v>0</v>
      </c>
      <c r="AK85" s="12">
        <f>'by country'!AR87-'by country'!AM87</f>
        <v>0</v>
      </c>
      <c r="AL85" s="12">
        <f>'by country'!AS87-'by country'!AN87</f>
        <v>0</v>
      </c>
      <c r="AM85" s="66">
        <f>'by country'!AU87-'by country'!AP87</f>
        <v>-0.20000000000000018</v>
      </c>
      <c r="AN85" s="12">
        <f>'by country'!AV87-'by country'!AQ87</f>
        <v>-0.30000000000000071</v>
      </c>
      <c r="AO85" s="12">
        <f>'by country'!AW87-'by country'!AR87</f>
        <v>-0.29999999999999982</v>
      </c>
      <c r="AP85" s="12">
        <f>'by country'!AX87-'by country'!AS87</f>
        <v>-9.9999999999999645E-2</v>
      </c>
      <c r="AQ85" s="66">
        <f>'by country'!AZ87-'by country'!AU87</f>
        <v>0.20000000000000018</v>
      </c>
      <c r="AR85" s="12">
        <f>'by country'!BA87-'by country'!AV87</f>
        <v>0.20000000000000018</v>
      </c>
      <c r="AS85" s="12">
        <f>'by country'!BB87-'by country'!AW87</f>
        <v>0.20000000000000018</v>
      </c>
      <c r="AT85" s="12">
        <f>'by country'!BC87-'by country'!AX87</f>
        <v>-9.9999999999999645E-2</v>
      </c>
      <c r="AU85" s="66">
        <f>'by country'!BE87-'by country'!AZ87</f>
        <v>0.29999999999999982</v>
      </c>
      <c r="AV85" s="12">
        <f>'by country'!BF87-'by country'!BA87</f>
        <v>0.20000000000000018</v>
      </c>
      <c r="AW85" s="12">
        <f>'by country'!BG87-'by country'!BB87</f>
        <v>-0.20000000000000018</v>
      </c>
      <c r="AX85" s="12">
        <f>'by country'!BH87-'by country'!BC87</f>
        <v>0</v>
      </c>
      <c r="AY85" s="66">
        <f>'by country'!BJ87-'by country'!BE87</f>
        <v>9.9999999999999645E-2</v>
      </c>
      <c r="AZ85" s="12">
        <f>'by country'!BK87-'by country'!BF87</f>
        <v>9.9999999999999645E-2</v>
      </c>
      <c r="BA85" s="12">
        <f>'by country'!BL87-'by country'!BG87</f>
        <v>0</v>
      </c>
      <c r="BB85" s="12">
        <f>'by country'!BM87-'by country'!BH87</f>
        <v>0</v>
      </c>
      <c r="BC85" s="66">
        <f>'by country'!BO87-'by country'!BJ87</f>
        <v>0.46999999999999975</v>
      </c>
      <c r="BD85" s="12">
        <f>'by country'!BP87-'by country'!BK87</f>
        <v>0.28000000000000025</v>
      </c>
      <c r="BE85" s="12">
        <f>'by country'!BQ87-'by country'!BL87</f>
        <v>0.5</v>
      </c>
      <c r="BF85" s="12">
        <f>'by country'!BR87-'by country'!BM87</f>
        <v>0.3199999999999994</v>
      </c>
      <c r="BG85" s="66">
        <f>'by country'!BT87-'by country'!BO87</f>
        <v>-0.1899999999999995</v>
      </c>
      <c r="BH85" s="12">
        <f>'by country'!BU87-'by country'!BP87</f>
        <v>-9.9999999999997868E-3</v>
      </c>
      <c r="BI85" s="12">
        <f>'by country'!BV87-'by country'!BQ87</f>
        <v>0.12999999999999989</v>
      </c>
      <c r="BJ85" s="12">
        <f>'by country'!BW87-'by country'!BR87</f>
        <v>0.10000000000000053</v>
      </c>
      <c r="BK85" s="91">
        <f>'by country'!BT87-'by country'!L87</f>
        <v>0.5600000000000005</v>
      </c>
      <c r="BL85" s="40">
        <f>'by country'!BU87-'by country'!M87</f>
        <v>0.25</v>
      </c>
      <c r="BM85" s="40">
        <f>'by country'!BV87-'by country'!N87</f>
        <v>0.62999999999999989</v>
      </c>
      <c r="BN85" s="40">
        <f>'by country'!BW87-'by country'!O87</f>
        <v>0.27000000000000046</v>
      </c>
      <c r="BO85" s="148">
        <f t="shared" si="46"/>
        <v>0</v>
      </c>
      <c r="BP85" s="116">
        <f t="shared" si="47"/>
        <v>4</v>
      </c>
      <c r="BQ85" s="115">
        <f t="shared" si="48"/>
        <v>3</v>
      </c>
      <c r="BR85" s="114">
        <f t="shared" si="49"/>
        <v>3</v>
      </c>
      <c r="BS85" s="22">
        <f t="shared" si="50"/>
        <v>8</v>
      </c>
      <c r="BT85" s="117">
        <f t="shared" si="51"/>
        <v>11</v>
      </c>
      <c r="BU85" s="118">
        <f t="shared" si="52"/>
        <v>6</v>
      </c>
      <c r="BV85" s="119">
        <f t="shared" si="53"/>
        <v>5</v>
      </c>
      <c r="BW85" s="120">
        <f t="shared" si="54"/>
        <v>0</v>
      </c>
    </row>
    <row r="86" spans="1:75" x14ac:dyDescent="0.25">
      <c r="A86" s="11" t="s">
        <v>31</v>
      </c>
      <c r="B86" s="12">
        <v>5.72</v>
      </c>
      <c r="C86" s="12">
        <v>5.43</v>
      </c>
      <c r="D86" s="12">
        <v>5.94</v>
      </c>
      <c r="E86" s="12">
        <v>6.14</v>
      </c>
      <c r="F86" s="12">
        <v>5.87</v>
      </c>
      <c r="G86" s="66">
        <f>'by country'!G88-'by country'!B88</f>
        <v>-4.9999999999999822E-2</v>
      </c>
      <c r="H86" s="12">
        <f>'by country'!H88-'by country'!C88</f>
        <v>-0.12000000000000011</v>
      </c>
      <c r="I86" s="12">
        <f>'by country'!I88-'by country'!D88</f>
        <v>-0.10000000000000053</v>
      </c>
      <c r="J86" s="12">
        <f>'by country'!J88-'by country'!E88</f>
        <v>-9.9999999999999645E-2</v>
      </c>
      <c r="K86" s="66">
        <f>'by country'!L88-'by country'!G88</f>
        <v>0.3100000000000005</v>
      </c>
      <c r="L86" s="12">
        <f>'by country'!M88-'by country'!H88</f>
        <v>0.40000000000000036</v>
      </c>
      <c r="M86" s="12">
        <f>'by country'!N88-'by country'!I88</f>
        <v>-0.17999999999999972</v>
      </c>
      <c r="N86" s="12">
        <f>'by country'!O88-'by country'!J88</f>
        <v>1.9999999999999574E-2</v>
      </c>
      <c r="O86" s="66">
        <f>'by country'!Q88-'by country'!L88</f>
        <v>-0.15000000000000036</v>
      </c>
      <c r="P86" s="12">
        <f>'by country'!R88-'by country'!M88</f>
        <v>-0.33000000000000007</v>
      </c>
      <c r="Q86" s="12">
        <f>'by country'!S88-'by country'!N88</f>
        <v>0.12999999999999989</v>
      </c>
      <c r="R86" s="12">
        <f>'by country'!T88-'by country'!O88</f>
        <v>0.20000000000000018</v>
      </c>
      <c r="S86" s="66">
        <f>'by country'!V88-'by country'!Q88</f>
        <v>0.12999999999999989</v>
      </c>
      <c r="T86" s="12">
        <f>'by country'!W88-'by country'!R88</f>
        <v>0.11000000000000032</v>
      </c>
      <c r="U86" s="12">
        <f>'by country'!X88-'by country'!S88</f>
        <v>8.0000000000000071E-2</v>
      </c>
      <c r="V86" s="12">
        <f>'by country'!Y88-'by country'!T88</f>
        <v>8.9999999999999858E-2</v>
      </c>
      <c r="W86" s="66">
        <f>'by country'!AA88-'by country'!V88</f>
        <v>-1.9999999999999574E-2</v>
      </c>
      <c r="X86" s="12">
        <f>'by country'!AB88-'by country'!W88</f>
        <v>-6.0000000000000497E-2</v>
      </c>
      <c r="Y86" s="12">
        <f>'by country'!AC88-'by country'!X88</f>
        <v>-2.0000000000000462E-2</v>
      </c>
      <c r="Z86" s="12">
        <f>'by country'!AD88-'by country'!Y88</f>
        <v>-4.0000000000000036E-2</v>
      </c>
      <c r="AA86" s="66">
        <f>'by country'!AF88-'by country'!AA88</f>
        <v>0.20999999999999996</v>
      </c>
      <c r="AB86" s="12">
        <f>'by country'!AG88-'by country'!AB88</f>
        <v>0.1800000000000006</v>
      </c>
      <c r="AC86" s="12">
        <f>'by country'!AH88-'by country'!AC88</f>
        <v>0.12000000000000011</v>
      </c>
      <c r="AD86" s="12">
        <f>'by country'!AI88-'by country'!AD88</f>
        <v>0.14000000000000057</v>
      </c>
      <c r="AE86" s="66">
        <f>'by country'!AK88-'by country'!AF88</f>
        <v>4.9999999999999822E-2</v>
      </c>
      <c r="AF86" s="12">
        <f>'by country'!AL88-'by country'!AG88</f>
        <v>8.9999999999999858E-2</v>
      </c>
      <c r="AG86" s="12">
        <f>'by country'!AM88-'by country'!AH88</f>
        <v>0.12999999999999989</v>
      </c>
      <c r="AH86" s="12">
        <f>'by country'!AN88-'by country'!AI88</f>
        <v>4.9999999999999822E-2</v>
      </c>
      <c r="AI86" s="66">
        <f>'by country'!AP88-'by country'!AK88</f>
        <v>0</v>
      </c>
      <c r="AJ86" s="12">
        <f>'by country'!AQ88-'by country'!AL88</f>
        <v>-0.20000000000000018</v>
      </c>
      <c r="AK86" s="12">
        <f>'by country'!AR88-'by country'!AM88</f>
        <v>-9.9999999999999645E-2</v>
      </c>
      <c r="AL86" s="12">
        <f>'by country'!AS88-'by country'!AN88</f>
        <v>-9.9999999999999645E-2</v>
      </c>
      <c r="AM86" s="66">
        <f>'by country'!AU88-'by country'!AP88</f>
        <v>0</v>
      </c>
      <c r="AN86" s="12">
        <f>'by country'!AV88-'by country'!AQ88</f>
        <v>0.20000000000000018</v>
      </c>
      <c r="AO86" s="12">
        <f>'by country'!AW88-'by country'!AR88</f>
        <v>9.9999999999999645E-2</v>
      </c>
      <c r="AP86" s="12">
        <f>'by country'!AX88-'by country'!AS88</f>
        <v>9.9999999999999645E-2</v>
      </c>
      <c r="AQ86" s="66">
        <f>'by country'!AZ88-'by country'!AU88</f>
        <v>9.9999999999999645E-2</v>
      </c>
      <c r="AR86" s="12">
        <f>'by country'!BA88-'by country'!AV88</f>
        <v>9.9999999999999645E-2</v>
      </c>
      <c r="AS86" s="12">
        <f>'by country'!BB88-'by country'!AW88</f>
        <v>0</v>
      </c>
      <c r="AT86" s="12">
        <f>'by country'!BC88-'by country'!AX88</f>
        <v>0</v>
      </c>
      <c r="AU86" s="66">
        <f>'by country'!BE88-'by country'!AZ88</f>
        <v>0</v>
      </c>
      <c r="AV86" s="12">
        <f>'by country'!BF88-'by country'!BA88</f>
        <v>0.10000000000000053</v>
      </c>
      <c r="AW86" s="12">
        <f>'by country'!BG88-'by country'!BB88</f>
        <v>0.10000000000000053</v>
      </c>
      <c r="AX86" s="12">
        <f>'by country'!BH88-'by country'!BC88</f>
        <v>9.9999999999999645E-2</v>
      </c>
      <c r="AY86" s="66">
        <f>'by country'!BJ88-'by country'!BE88</f>
        <v>0.10000000000000053</v>
      </c>
      <c r="AZ86" s="12">
        <f>'by country'!BK88-'by country'!BF88</f>
        <v>9.9999999999999645E-2</v>
      </c>
      <c r="BA86" s="12">
        <f>'by country'!BL88-'by country'!BG88</f>
        <v>0</v>
      </c>
      <c r="BB86" s="12">
        <f>'by country'!BM88-'by country'!BH88</f>
        <v>0</v>
      </c>
      <c r="BC86" s="66">
        <f>'by country'!BO88-'by country'!BJ88</f>
        <v>0.34999999999999964</v>
      </c>
      <c r="BD86" s="12">
        <f>'by country'!BP88-'by country'!BK88</f>
        <v>0.28000000000000025</v>
      </c>
      <c r="BE86" s="12">
        <f>'by country'!BQ88-'by country'!BL88</f>
        <v>9.9999999999997868E-3</v>
      </c>
      <c r="BF86" s="12">
        <f>'by country'!BR88-'by country'!BM88</f>
        <v>0.15000000000000036</v>
      </c>
      <c r="BG86" s="66">
        <f>'by country'!BT88-'by country'!BO88</f>
        <v>-0.30999999999999961</v>
      </c>
      <c r="BH86" s="12">
        <f>'by country'!BU88-'by country'!BP88</f>
        <v>-0.22000000000000064</v>
      </c>
      <c r="BI86" s="12">
        <f>'by country'!BV88-'by country'!BQ88</f>
        <v>0.70000000000000018</v>
      </c>
      <c r="BJ86" s="12">
        <f>'by country'!BW88-'by country'!BR88</f>
        <v>8.0000000000000071E-2</v>
      </c>
      <c r="BK86" s="91">
        <f>'by country'!BT88-'by country'!B88</f>
        <v>0.72000000000000064</v>
      </c>
      <c r="BL86" s="40">
        <f>'by country'!BU88-'by country'!C88</f>
        <v>0.62999999999999989</v>
      </c>
      <c r="BM86" s="40">
        <f>'by country'!BV88-'by country'!D88</f>
        <v>0.96999999999999975</v>
      </c>
      <c r="BN86" s="40">
        <f>'by country'!BW88-'by country'!E88</f>
        <v>0.69000000000000039</v>
      </c>
      <c r="BO86" s="148">
        <f t="shared" si="46"/>
        <v>0</v>
      </c>
      <c r="BP86" s="116">
        <f t="shared" si="47"/>
        <v>2</v>
      </c>
      <c r="BQ86" s="115">
        <f t="shared" si="48"/>
        <v>5</v>
      </c>
      <c r="BR86" s="114">
        <f t="shared" si="49"/>
        <v>9</v>
      </c>
      <c r="BS86" s="22">
        <f t="shared" si="50"/>
        <v>7</v>
      </c>
      <c r="BT86" s="117">
        <f t="shared" si="51"/>
        <v>18</v>
      </c>
      <c r="BU86" s="118">
        <f t="shared" si="52"/>
        <v>10</v>
      </c>
      <c r="BV86" s="119">
        <f t="shared" si="53"/>
        <v>4</v>
      </c>
      <c r="BW86" s="120">
        <f t="shared" si="54"/>
        <v>6</v>
      </c>
    </row>
    <row r="87" spans="1:75" x14ac:dyDescent="0.25">
      <c r="A87" s="11" t="s">
        <v>70</v>
      </c>
      <c r="B87" s="12"/>
      <c r="C87" s="12"/>
      <c r="D87" s="12"/>
      <c r="E87" s="12"/>
      <c r="F87" s="12"/>
      <c r="G87" s="66"/>
      <c r="H87" s="12"/>
      <c r="I87" s="12"/>
      <c r="J87" s="12"/>
      <c r="K87" s="66"/>
      <c r="L87" s="12"/>
      <c r="M87" s="12"/>
      <c r="N87" s="12"/>
      <c r="O87" s="66"/>
      <c r="P87" s="12"/>
      <c r="Q87" s="12"/>
      <c r="R87" s="12"/>
      <c r="S87" s="66"/>
      <c r="T87" s="12"/>
      <c r="U87" s="12"/>
      <c r="V87" s="12"/>
      <c r="W87" s="65"/>
      <c r="X87" s="9"/>
      <c r="Y87" s="9"/>
      <c r="Z87" s="9"/>
      <c r="AA87" s="66"/>
      <c r="AB87" s="12"/>
      <c r="AC87" s="12"/>
      <c r="AD87" s="12"/>
      <c r="AE87" s="66">
        <f>'by country'!AK89-'by country'!AF89</f>
        <v>0.12000000000000011</v>
      </c>
      <c r="AF87" s="12">
        <f>'by country'!AL89-'by country'!AG89</f>
        <v>0.13000000000000078</v>
      </c>
      <c r="AG87" s="12">
        <f>'by country'!AM89-'by country'!AH89</f>
        <v>9.9999999999999645E-2</v>
      </c>
      <c r="AH87" s="12">
        <f>'by country'!AN89-'by country'!AI89</f>
        <v>0.12000000000000011</v>
      </c>
      <c r="AI87" s="65"/>
      <c r="AJ87" s="9"/>
      <c r="AK87" s="9"/>
      <c r="AL87" s="9"/>
      <c r="AM87" s="65"/>
      <c r="AN87" s="9"/>
      <c r="AO87" s="9"/>
      <c r="AP87" s="9"/>
      <c r="AQ87" s="65"/>
      <c r="AR87" s="9"/>
      <c r="AS87" s="9"/>
      <c r="AT87" s="9"/>
      <c r="AU87" s="65"/>
      <c r="AV87" s="9"/>
      <c r="AW87" s="9"/>
      <c r="AX87" s="9"/>
      <c r="AY87" s="65"/>
      <c r="AZ87" s="9"/>
      <c r="BA87" s="9"/>
      <c r="BB87" s="9"/>
      <c r="BC87" s="65"/>
      <c r="BD87" s="9"/>
      <c r="BE87" s="9"/>
      <c r="BF87" s="9"/>
      <c r="BG87" s="65"/>
      <c r="BH87" s="9"/>
      <c r="BI87" s="9"/>
      <c r="BJ87" s="9"/>
      <c r="BK87" s="91">
        <f>'by country'!AK89-'by country'!AF89</f>
        <v>0.12000000000000011</v>
      </c>
      <c r="BL87" s="40">
        <f>'by country'!AL89-'by country'!AG89</f>
        <v>0.13000000000000078</v>
      </c>
      <c r="BM87" s="40">
        <f>'by country'!AM89-'by country'!AH89</f>
        <v>9.9999999999999645E-2</v>
      </c>
      <c r="BN87" s="40">
        <f>'by country'!AN89-'by country'!AI89</f>
        <v>0.12000000000000011</v>
      </c>
      <c r="BO87" s="148">
        <f t="shared" si="46"/>
        <v>0</v>
      </c>
      <c r="BP87" s="116">
        <f t="shared" si="47"/>
        <v>0</v>
      </c>
      <c r="BQ87" s="115">
        <f t="shared" si="48"/>
        <v>0</v>
      </c>
      <c r="BR87" s="114">
        <f t="shared" si="49"/>
        <v>0</v>
      </c>
      <c r="BS87" s="22">
        <f t="shared" si="50"/>
        <v>0</v>
      </c>
      <c r="BT87" s="117">
        <f t="shared" si="51"/>
        <v>1</v>
      </c>
      <c r="BU87" s="118">
        <f t="shared" si="52"/>
        <v>3</v>
      </c>
      <c r="BV87" s="119">
        <f t="shared" si="53"/>
        <v>0</v>
      </c>
      <c r="BW87" s="120">
        <f t="shared" si="54"/>
        <v>0</v>
      </c>
    </row>
    <row r="88" spans="1:75" x14ac:dyDescent="0.25">
      <c r="A88" s="11" t="s">
        <v>32</v>
      </c>
      <c r="B88" s="12">
        <v>6.01</v>
      </c>
      <c r="C88" s="12">
        <v>5.78</v>
      </c>
      <c r="D88" s="12">
        <v>6.14</v>
      </c>
      <c r="E88" s="12">
        <v>6.31</v>
      </c>
      <c r="F88" s="12">
        <v>6.13</v>
      </c>
      <c r="G88" s="66">
        <f>'by country'!G90-'by country'!B90</f>
        <v>0.11000000000000032</v>
      </c>
      <c r="H88" s="12">
        <f>'by country'!H90-'by country'!C90</f>
        <v>-1.0000000000000675E-2</v>
      </c>
      <c r="I88" s="12">
        <f>'by country'!I90-'by country'!D90</f>
        <v>0.12999999999999989</v>
      </c>
      <c r="J88" s="12">
        <f>'by country'!J90-'by country'!E90</f>
        <v>0.12000000000000011</v>
      </c>
      <c r="K88" s="66">
        <f>'by country'!L90-'by country'!G90</f>
        <v>0.57000000000000028</v>
      </c>
      <c r="L88" s="12">
        <f>'by country'!M90-'by country'!H90</f>
        <v>0.47000000000000064</v>
      </c>
      <c r="M88" s="12">
        <f>'by country'!N90-'by country'!I90</f>
        <v>-3.9999999999999147E-2</v>
      </c>
      <c r="N88" s="12">
        <f>'by country'!O90-'by country'!J90</f>
        <v>0.35000000000000053</v>
      </c>
      <c r="O88" s="66">
        <f>'by country'!Q90-'by country'!L90</f>
        <v>-0.42000000000000082</v>
      </c>
      <c r="P88" s="12">
        <f>'by country'!R90-'by country'!M90</f>
        <v>-0.54999999999999982</v>
      </c>
      <c r="Q88" s="12">
        <f>'by country'!S90-'by country'!N90</f>
        <v>-0.15000000000000036</v>
      </c>
      <c r="R88" s="12">
        <f>'by country'!T90-'by country'!O90</f>
        <v>-0.35000000000000053</v>
      </c>
      <c r="S88" s="66">
        <f>'by country'!V90-'by country'!Q90</f>
        <v>-0.27999999999999936</v>
      </c>
      <c r="T88" s="12">
        <f>'by country'!W90-'by country'!R90</f>
        <v>-0.1800000000000006</v>
      </c>
      <c r="U88" s="12">
        <f>'by country'!X90-'by country'!S90</f>
        <v>-0.16999999999999993</v>
      </c>
      <c r="V88" s="12">
        <f>'by country'!Y90-'by country'!T90</f>
        <v>-0.1899999999999995</v>
      </c>
      <c r="W88" s="66">
        <f>'by country'!AA90-'by country'!V90</f>
        <v>-0.24000000000000021</v>
      </c>
      <c r="X88" s="12">
        <f>'by country'!AB90-'by country'!W90</f>
        <v>-0.3199999999999994</v>
      </c>
      <c r="Y88" s="12">
        <f>'by country'!AC90-'by country'!X90</f>
        <v>-0.25</v>
      </c>
      <c r="Z88" s="12">
        <f>'by country'!AD90-'by country'!Y90</f>
        <v>-0.33000000000000007</v>
      </c>
      <c r="AA88" s="66">
        <f>'by country'!AF90-'by country'!AA90</f>
        <v>0.37000000000000011</v>
      </c>
      <c r="AB88" s="12">
        <f>'by country'!AG90-'by country'!AB90</f>
        <v>0.38999999999999968</v>
      </c>
      <c r="AC88" s="12">
        <f>'by country'!AH90-'by country'!AC90</f>
        <v>0.25999999999999979</v>
      </c>
      <c r="AD88" s="12">
        <f>'by country'!AI90-'by country'!AD90</f>
        <v>0.35999999999999943</v>
      </c>
      <c r="AE88" s="66">
        <f>'by country'!AK90-'by country'!AF90</f>
        <v>0.17999999999999972</v>
      </c>
      <c r="AF88" s="12">
        <f>'by country'!AL90-'by country'!AG90</f>
        <v>0.12000000000000011</v>
      </c>
      <c r="AG88" s="12">
        <f>'by country'!AM90-'by country'!AH90</f>
        <v>8.0000000000000071E-2</v>
      </c>
      <c r="AH88" s="12">
        <f>'by country'!AN90-'by country'!AI90</f>
        <v>0.13000000000000078</v>
      </c>
      <c r="AI88" s="66">
        <f>'by country'!AP90-'by country'!AK90</f>
        <v>-9.9999999999999645E-2</v>
      </c>
      <c r="AJ88" s="12">
        <f>'by country'!AQ90-'by country'!AL90</f>
        <v>0</v>
      </c>
      <c r="AK88" s="12">
        <f>'by country'!AR90-'by country'!AM90</f>
        <v>-9.9999999999999645E-2</v>
      </c>
      <c r="AL88" s="12">
        <f>'by country'!AS90-'by country'!AN90</f>
        <v>-0.10000000000000053</v>
      </c>
      <c r="AM88" s="66">
        <f>'by country'!AU90-'by country'!AP90</f>
        <v>0</v>
      </c>
      <c r="AN88" s="12">
        <f>'by country'!AV90-'by country'!AQ90</f>
        <v>0</v>
      </c>
      <c r="AO88" s="12">
        <f>'by country'!AW90-'by country'!AR90</f>
        <v>9.9999999999999645E-2</v>
      </c>
      <c r="AP88" s="12">
        <f>'by country'!AX90-'by country'!AS90</f>
        <v>0</v>
      </c>
      <c r="AQ88" s="66">
        <f>'by country'!AZ90-'by country'!AU90</f>
        <v>0</v>
      </c>
      <c r="AR88" s="12">
        <f>'by country'!BA90-'by country'!AV90</f>
        <v>0</v>
      </c>
      <c r="AS88" s="12">
        <f>'by country'!BB90-'by country'!AW90</f>
        <v>-9.9999999999999645E-2</v>
      </c>
      <c r="AT88" s="12">
        <f>'by country'!BC90-'by country'!AX90</f>
        <v>0</v>
      </c>
      <c r="AU88" s="66">
        <f>'by country'!BE90-'by country'!AZ90</f>
        <v>0.20000000000000018</v>
      </c>
      <c r="AV88" s="12">
        <f>'by country'!BF90-'by country'!BA90</f>
        <v>0.29999999999999982</v>
      </c>
      <c r="AW88" s="12">
        <f>'by country'!BG90-'by country'!BB90</f>
        <v>9.9999999999999645E-2</v>
      </c>
      <c r="AX88" s="12">
        <f>'by country'!BH90-'by country'!BC90</f>
        <v>0.10000000000000053</v>
      </c>
      <c r="AY88" s="66">
        <f>'by country'!BJ90-'by country'!BE90</f>
        <v>0</v>
      </c>
      <c r="AZ88" s="12">
        <f>'by country'!BK90-'by country'!BF90</f>
        <v>-9.9999999999999645E-2</v>
      </c>
      <c r="BA88" s="12">
        <f>'by country'!BL90-'by country'!BG90</f>
        <v>0</v>
      </c>
      <c r="BB88" s="12">
        <f>'by country'!BM90-'by country'!BH90</f>
        <v>0</v>
      </c>
      <c r="BC88" s="66">
        <f>'by country'!BO90-'by country'!BJ90</f>
        <v>5.9999999999999609E-2</v>
      </c>
      <c r="BD88" s="12">
        <f>'by country'!BP90-'by country'!BK90</f>
        <v>8.9999999999999858E-2</v>
      </c>
      <c r="BE88" s="12">
        <f>'by country'!BQ90-'by country'!BL90</f>
        <v>-1.9999999999999574E-2</v>
      </c>
      <c r="BF88" s="12">
        <f>'by country'!BR90-'by country'!BM90</f>
        <v>5.9999999999999609E-2</v>
      </c>
      <c r="BG88" s="66">
        <f>'by country'!BT90-'by country'!BO90</f>
        <v>-0.58999999999999986</v>
      </c>
      <c r="BH88" s="12">
        <f>'by country'!BU90-'by country'!BP90</f>
        <v>-0.12999999999999989</v>
      </c>
      <c r="BI88" s="12">
        <f>'by country'!BV90-'by country'!BQ90</f>
        <v>0.5</v>
      </c>
      <c r="BJ88" s="12">
        <f>'by country'!BW90-'by country'!BR90</f>
        <v>-3.0000000000000249E-2</v>
      </c>
      <c r="BK88" s="91">
        <f>'by country'!BT90-'by country'!B90</f>
        <v>-0.13999999999999968</v>
      </c>
      <c r="BL88" s="40">
        <f>'by country'!BU90-'by country'!C90</f>
        <v>8.0000000000000071E-2</v>
      </c>
      <c r="BM88" s="40">
        <f>'by country'!BV90-'by country'!D90</f>
        <v>0.34000000000000075</v>
      </c>
      <c r="BN88" s="40">
        <f>'by country'!BW90-'by country'!E90</f>
        <v>0.12000000000000011</v>
      </c>
      <c r="BO88" s="148">
        <f t="shared" si="46"/>
        <v>2</v>
      </c>
      <c r="BP88" s="116">
        <f t="shared" si="47"/>
        <v>5</v>
      </c>
      <c r="BQ88" s="115">
        <f t="shared" si="48"/>
        <v>6</v>
      </c>
      <c r="BR88" s="114">
        <f t="shared" si="49"/>
        <v>9</v>
      </c>
      <c r="BS88" s="22">
        <f t="shared" si="50"/>
        <v>10</v>
      </c>
      <c r="BT88" s="117">
        <f t="shared" si="51"/>
        <v>8</v>
      </c>
      <c r="BU88" s="118">
        <f t="shared" si="52"/>
        <v>6</v>
      </c>
      <c r="BV88" s="119">
        <f t="shared" si="53"/>
        <v>8</v>
      </c>
      <c r="BW88" s="120">
        <f t="shared" si="54"/>
        <v>6</v>
      </c>
    </row>
    <row r="89" spans="1:75" x14ac:dyDescent="0.25">
      <c r="A89" s="11" t="s">
        <v>63</v>
      </c>
      <c r="B89" s="12"/>
      <c r="C89" s="12"/>
      <c r="D89" s="12"/>
      <c r="E89" s="12"/>
      <c r="F89" s="12"/>
      <c r="G89" s="66"/>
      <c r="H89" s="12"/>
      <c r="I89" s="12"/>
      <c r="J89" s="12"/>
      <c r="K89" s="66"/>
      <c r="L89" s="12"/>
      <c r="M89" s="12"/>
      <c r="N89" s="12"/>
      <c r="O89" s="66"/>
      <c r="P89" s="12"/>
      <c r="Q89" s="12"/>
      <c r="R89" s="12"/>
      <c r="S89" s="66"/>
      <c r="T89" s="12"/>
      <c r="U89" s="12"/>
      <c r="V89" s="12"/>
      <c r="W89" s="66"/>
      <c r="X89" s="12"/>
      <c r="Y89" s="12"/>
      <c r="Z89" s="12"/>
      <c r="AA89" s="66"/>
      <c r="AB89" s="12"/>
      <c r="AC89" s="12"/>
      <c r="AD89" s="12"/>
      <c r="AE89" s="66"/>
      <c r="AF89" s="12"/>
      <c r="AG89" s="12"/>
      <c r="AH89" s="12"/>
      <c r="AI89" s="65"/>
      <c r="AJ89" s="9"/>
      <c r="AK89" s="9"/>
      <c r="AL89" s="9"/>
      <c r="AM89" s="65"/>
      <c r="AN89" s="9"/>
      <c r="AO89" s="9"/>
      <c r="AP89" s="9"/>
      <c r="AQ89" s="66">
        <f>'by country'!AZ91-'by country'!AA91</f>
        <v>0.12000000000000011</v>
      </c>
      <c r="AR89" s="12">
        <f>'by country'!BA91-'by country'!AB91</f>
        <v>5.9999999999999609E-2</v>
      </c>
      <c r="AS89" s="12">
        <f>'by country'!BB91-'by country'!AC91</f>
        <v>-4.0000000000000036E-2</v>
      </c>
      <c r="AT89" s="12">
        <f>'by country'!BC91-'by country'!AD91</f>
        <v>-0.15000000000000036</v>
      </c>
      <c r="AU89" s="66">
        <f>'by country'!BE91-'by country'!AZ91</f>
        <v>0.29999999999999982</v>
      </c>
      <c r="AV89" s="12">
        <f>'by country'!BF91-'by country'!BA91</f>
        <v>0.30000000000000071</v>
      </c>
      <c r="AW89" s="12">
        <f>'by country'!BG91-'by country'!BB91</f>
        <v>9.9999999999999645E-2</v>
      </c>
      <c r="AX89" s="12">
        <f>'by country'!BH91-'by country'!BC91</f>
        <v>0.20000000000000018</v>
      </c>
      <c r="AY89" s="66">
        <f>'by country'!BJ91-'by country'!BE91</f>
        <v>9.9999999999999645E-2</v>
      </c>
      <c r="AZ89" s="12">
        <f>'by country'!BK91-'by country'!BF91</f>
        <v>0.19999999999999929</v>
      </c>
      <c r="BA89" s="12">
        <f>'by country'!BL91-'by country'!BG91</f>
        <v>9.9999999999999645E-2</v>
      </c>
      <c r="BB89" s="12">
        <f>'by country'!BM91-'by country'!BH91</f>
        <v>9.9999999999999645E-2</v>
      </c>
      <c r="BC89" s="66">
        <f>'by country'!BO91-'by country'!BJ91</f>
        <v>3.0000000000000249E-2</v>
      </c>
      <c r="BD89" s="12">
        <f>'by country'!BP91-'by country'!BK91</f>
        <v>4.0000000000000036E-2</v>
      </c>
      <c r="BE89" s="12">
        <f>'by country'!BQ91-'by country'!BL91</f>
        <v>3.0000000000000249E-2</v>
      </c>
      <c r="BF89" s="12">
        <f>'by country'!BR91-'by country'!BM91</f>
        <v>2.0000000000000462E-2</v>
      </c>
      <c r="BG89" s="65"/>
      <c r="BH89" s="9"/>
      <c r="BI89" s="9"/>
      <c r="BJ89" s="9"/>
      <c r="BK89" s="91">
        <f>'by country'!BO91-'by country'!AA91</f>
        <v>0.54999999999999982</v>
      </c>
      <c r="BL89" s="40">
        <f>'by country'!BP91-'by country'!AB91</f>
        <v>0.59999999999999964</v>
      </c>
      <c r="BM89" s="40">
        <f>'by country'!BQ91-'by country'!AC91</f>
        <v>0.1899999999999995</v>
      </c>
      <c r="BN89" s="40">
        <f>'by country'!BR91-'by country'!AD91</f>
        <v>0.16999999999999993</v>
      </c>
      <c r="BO89" s="148">
        <f t="shared" si="46"/>
        <v>0</v>
      </c>
      <c r="BP89" s="116">
        <f t="shared" si="47"/>
        <v>0</v>
      </c>
      <c r="BQ89" s="115">
        <f t="shared" si="48"/>
        <v>1</v>
      </c>
      <c r="BR89" s="114">
        <f t="shared" si="49"/>
        <v>1</v>
      </c>
      <c r="BS89" s="22">
        <f t="shared" si="50"/>
        <v>0</v>
      </c>
      <c r="BT89" s="117">
        <f t="shared" si="51"/>
        <v>9</v>
      </c>
      <c r="BU89" s="118">
        <f t="shared" si="52"/>
        <v>3</v>
      </c>
      <c r="BV89" s="119">
        <f t="shared" si="53"/>
        <v>2</v>
      </c>
      <c r="BW89" s="120">
        <f t="shared" si="54"/>
        <v>0</v>
      </c>
    </row>
    <row r="90" spans="1:75" x14ac:dyDescent="0.25">
      <c r="A90" s="11" t="s">
        <v>64</v>
      </c>
      <c r="B90" s="12">
        <v>5.69</v>
      </c>
      <c r="C90" s="12">
        <v>5.99</v>
      </c>
      <c r="D90" s="12">
        <v>5.93</v>
      </c>
      <c r="E90" s="12">
        <v>6.16</v>
      </c>
      <c r="F90" s="12">
        <v>6.01</v>
      </c>
      <c r="G90" s="66">
        <f>'by country'!G92-'by country'!B92</f>
        <v>-0.10000000000000053</v>
      </c>
      <c r="H90" s="12">
        <f>'by country'!H92-'by country'!C92</f>
        <v>-0.23000000000000043</v>
      </c>
      <c r="I90" s="12">
        <f>'by country'!I92-'by country'!D92</f>
        <v>-6.9999999999999396E-2</v>
      </c>
      <c r="J90" s="12">
        <f>'by country'!J92-'by country'!E92</f>
        <v>9.9999999999997868E-3</v>
      </c>
      <c r="K90" s="66"/>
      <c r="L90" s="12"/>
      <c r="M90" s="12"/>
      <c r="N90" s="12"/>
      <c r="O90" s="66"/>
      <c r="P90" s="12"/>
      <c r="Q90" s="12"/>
      <c r="R90" s="12"/>
      <c r="S90" s="66"/>
      <c r="T90" s="12"/>
      <c r="U90" s="12"/>
      <c r="V90" s="12"/>
      <c r="W90" s="66"/>
      <c r="X90" s="12"/>
      <c r="Y90" s="12"/>
      <c r="Z90" s="12"/>
      <c r="AA90" s="66"/>
      <c r="AB90" s="12"/>
      <c r="AC90" s="12"/>
      <c r="AD90" s="12"/>
      <c r="AE90" s="66">
        <f>'by country'!AK92-'by country'!G92</f>
        <v>0.8100000000000005</v>
      </c>
      <c r="AF90" s="12">
        <f>'by country'!AL92-'by country'!H92</f>
        <v>0.54</v>
      </c>
      <c r="AG90" s="12">
        <f>'by country'!AM92-'by country'!I92</f>
        <v>0.13999999999999968</v>
      </c>
      <c r="AH90" s="12">
        <f>'by country'!AN92-'by country'!J92</f>
        <v>0.12999999999999989</v>
      </c>
      <c r="AI90" s="66">
        <f>'by country'!AP92-'by country'!AK92</f>
        <v>9.9999999999999645E-2</v>
      </c>
      <c r="AJ90" s="12">
        <f>'by country'!AQ92-'by country'!AL92</f>
        <v>0</v>
      </c>
      <c r="AK90" s="12">
        <f>'by country'!AR92-'by country'!AM92</f>
        <v>-9.9999999999999645E-2</v>
      </c>
      <c r="AL90" s="12">
        <f>'by country'!AS92-'by country'!AN92</f>
        <v>-9.9999999999999645E-2</v>
      </c>
      <c r="AM90" s="66">
        <f>'by country'!AU92-'by country'!AP92</f>
        <v>0</v>
      </c>
      <c r="AN90" s="12">
        <f>'by country'!AV92-'by country'!AQ92</f>
        <v>0.10000000000000053</v>
      </c>
      <c r="AO90" s="12">
        <f>'by country'!AW92-'by country'!AR92</f>
        <v>9.9999999999999645E-2</v>
      </c>
      <c r="AP90" s="12">
        <f>'by country'!AX92-'by country'!AS92</f>
        <v>0.20000000000000018</v>
      </c>
      <c r="AQ90" s="65"/>
      <c r="AR90" s="9"/>
      <c r="AS90" s="9"/>
      <c r="AT90" s="9"/>
      <c r="AU90" s="65"/>
      <c r="AV90" s="9"/>
      <c r="AW90" s="9"/>
      <c r="AX90" s="9"/>
      <c r="AY90" s="65"/>
      <c r="AZ90" s="9"/>
      <c r="BA90" s="9"/>
      <c r="BB90" s="9"/>
      <c r="BC90" s="65"/>
      <c r="BD90" s="9"/>
      <c r="BE90" s="9"/>
      <c r="BF90" s="9"/>
      <c r="BG90" s="65"/>
      <c r="BH90" s="9"/>
      <c r="BI90" s="9"/>
      <c r="BJ90" s="9"/>
      <c r="BK90" s="91">
        <f>'by country'!AU92-'by country'!B92</f>
        <v>0.80999999999999961</v>
      </c>
      <c r="BL90" s="40">
        <f>'by country'!AV92-'by country'!C92</f>
        <v>0.41000000000000014</v>
      </c>
      <c r="BM90" s="40">
        <f>'by country'!AW92-'by country'!D92</f>
        <v>7.0000000000000284E-2</v>
      </c>
      <c r="BN90" s="40">
        <f>'by country'!AX92-'by country'!E92</f>
        <v>0.24000000000000021</v>
      </c>
      <c r="BO90" s="148">
        <f t="shared" si="46"/>
        <v>0</v>
      </c>
      <c r="BP90" s="116">
        <f t="shared" si="47"/>
        <v>0</v>
      </c>
      <c r="BQ90" s="115">
        <f t="shared" si="48"/>
        <v>1</v>
      </c>
      <c r="BR90" s="114">
        <f t="shared" si="49"/>
        <v>4</v>
      </c>
      <c r="BS90" s="22">
        <f t="shared" si="50"/>
        <v>2</v>
      </c>
      <c r="BT90" s="117">
        <f t="shared" si="51"/>
        <v>4</v>
      </c>
      <c r="BU90" s="118">
        <f t="shared" si="52"/>
        <v>3</v>
      </c>
      <c r="BV90" s="119">
        <f t="shared" si="53"/>
        <v>0</v>
      </c>
      <c r="BW90" s="120">
        <f t="shared" si="54"/>
        <v>7</v>
      </c>
    </row>
    <row r="91" spans="1:75" x14ac:dyDescent="0.25">
      <c r="A91" s="11" t="s">
        <v>34</v>
      </c>
      <c r="B91" s="12">
        <v>5.41</v>
      </c>
      <c r="C91" s="12">
        <v>5.72</v>
      </c>
      <c r="D91" s="12">
        <v>5.65</v>
      </c>
      <c r="E91" s="12">
        <v>5.91</v>
      </c>
      <c r="F91" s="12">
        <v>5.74</v>
      </c>
      <c r="G91" s="66">
        <f>'by country'!G93-'by country'!B93</f>
        <v>0.14999999999999947</v>
      </c>
      <c r="H91" s="12">
        <f>'by country'!H93-'by country'!C93</f>
        <v>7.0000000000000284E-2</v>
      </c>
      <c r="I91" s="12">
        <f>'by country'!I93-'by country'!D93</f>
        <v>6.9999999999999396E-2</v>
      </c>
      <c r="J91" s="12">
        <f>'by country'!J93-'by country'!E93</f>
        <v>3.0000000000000249E-2</v>
      </c>
      <c r="K91" s="66">
        <f>'by country'!L93-'by country'!G93</f>
        <v>0.90000000000000036</v>
      </c>
      <c r="L91" s="12">
        <f>'by country'!M93-'by country'!H93</f>
        <v>0.62000000000000011</v>
      </c>
      <c r="M91" s="12">
        <f>'by country'!N93-'by country'!I93</f>
        <v>0.14000000000000057</v>
      </c>
      <c r="N91" s="12">
        <f>'by country'!O93-'by country'!J93</f>
        <v>0.77999999999999936</v>
      </c>
      <c r="O91" s="66">
        <f>'by country'!Q93-'by country'!L93</f>
        <v>-0.66000000000000014</v>
      </c>
      <c r="P91" s="12">
        <f>'by country'!R93-'by country'!M93</f>
        <v>-0.48000000000000043</v>
      </c>
      <c r="Q91" s="12">
        <f>'by country'!S93-'by country'!N93</f>
        <v>-0.10000000000000053</v>
      </c>
      <c r="R91" s="12">
        <f>'by country'!T93-'by country'!O93</f>
        <v>-0.58999999999999986</v>
      </c>
      <c r="S91" s="66">
        <f>'by country'!V93-'by country'!Q93</f>
        <v>0.16999999999999993</v>
      </c>
      <c r="T91" s="12">
        <f>'by country'!W93-'by country'!R93</f>
        <v>0.16000000000000014</v>
      </c>
      <c r="U91" s="12">
        <f>'by country'!X93-'by country'!S93</f>
        <v>0.10000000000000053</v>
      </c>
      <c r="V91" s="12">
        <f>'by country'!Y93-'by country'!T93</f>
        <v>0.16000000000000014</v>
      </c>
      <c r="W91" s="66">
        <f>'by country'!AA93-'by country'!V93</f>
        <v>0.29999999999999982</v>
      </c>
      <c r="X91" s="12">
        <f>'by country'!AB93-'by country'!W93</f>
        <v>0.11000000000000032</v>
      </c>
      <c r="Y91" s="12">
        <f>'by country'!AC93-'by country'!X93</f>
        <v>6.9999999999999396E-2</v>
      </c>
      <c r="Z91" s="12">
        <f>'by country'!AD93-'by country'!Y93</f>
        <v>4.0000000000000036E-2</v>
      </c>
      <c r="AA91" s="66">
        <f>'by country'!AF93-'by country'!AA93</f>
        <v>3.0000000000000249E-2</v>
      </c>
      <c r="AB91" s="12">
        <f>'by country'!AG93-'by country'!AB93</f>
        <v>4.9999999999999822E-2</v>
      </c>
      <c r="AC91" s="12">
        <f>'by country'!AH93-'by country'!AC93</f>
        <v>-9.9999999999997868E-3</v>
      </c>
      <c r="AD91" s="12">
        <f>'by country'!AI93-'by country'!AD93</f>
        <v>-9.9999999999997868E-3</v>
      </c>
      <c r="AE91" s="66">
        <f>'by country'!AK93-'by country'!AF93</f>
        <v>0</v>
      </c>
      <c r="AF91" s="12">
        <f>'by country'!AL93-'by country'!AG93</f>
        <v>0.15000000000000036</v>
      </c>
      <c r="AG91" s="12">
        <f>'by country'!AM93-'by country'!AH93</f>
        <v>8.0000000000000071E-2</v>
      </c>
      <c r="AH91" s="12">
        <f>'by country'!AN93-'by country'!AI93</f>
        <v>8.0000000000000071E-2</v>
      </c>
      <c r="AI91" s="66">
        <f>'by country'!AP93-'by country'!AK93</f>
        <v>0.10000000000000053</v>
      </c>
      <c r="AJ91" s="12">
        <f>'by country'!AQ93-'by country'!AL93</f>
        <v>-0.10000000000000053</v>
      </c>
      <c r="AK91" s="12">
        <f>'by country'!AR93-'by country'!AM93</f>
        <v>0</v>
      </c>
      <c r="AL91" s="12">
        <f>'by country'!AS93-'by country'!AN93</f>
        <v>0</v>
      </c>
      <c r="AM91" s="66">
        <f>'by country'!AU93-'by country'!AP93</f>
        <v>9.9999999999999645E-2</v>
      </c>
      <c r="AN91" s="12">
        <f>'by country'!AV93-'by country'!AQ93</f>
        <v>0.10000000000000053</v>
      </c>
      <c r="AO91" s="12">
        <f>'by country'!AW93-'by country'!AR93</f>
        <v>9.9999999999999645E-2</v>
      </c>
      <c r="AP91" s="12">
        <f>'by country'!AX93-'by country'!AS93</f>
        <v>0</v>
      </c>
      <c r="AQ91" s="66">
        <f>'by country'!AZ93-'by country'!AU93</f>
        <v>-9.9999999999999645E-2</v>
      </c>
      <c r="AR91" s="12">
        <f>'by country'!BA93-'by country'!AV93</f>
        <v>0</v>
      </c>
      <c r="AS91" s="12">
        <f>'by country'!BB93-'by country'!AW93</f>
        <v>-9.9999999999999645E-2</v>
      </c>
      <c r="AT91" s="12">
        <f>'by country'!BC93-'by country'!AX93</f>
        <v>0</v>
      </c>
      <c r="AU91" s="66">
        <f>'by country'!BE93-'by country'!AZ93</f>
        <v>0.19999999999999929</v>
      </c>
      <c r="AV91" s="12">
        <f>'by country'!BF93-'by country'!BA93</f>
        <v>0.19999999999999929</v>
      </c>
      <c r="AW91" s="12">
        <f>'by country'!BG93-'by country'!BB93</f>
        <v>9.9999999999999645E-2</v>
      </c>
      <c r="AX91" s="12">
        <f>'by country'!BH93-'by country'!BC93</f>
        <v>9.9999999999999645E-2</v>
      </c>
      <c r="AY91" s="66">
        <f>'by country'!BJ93-'by country'!BE93</f>
        <v>0.20000000000000018</v>
      </c>
      <c r="AZ91" s="12">
        <f>'by country'!BK93-'by country'!BF93</f>
        <v>0.30000000000000071</v>
      </c>
      <c r="BA91" s="12">
        <f>'by country'!BL93-'by country'!BG93</f>
        <v>0.10000000000000053</v>
      </c>
      <c r="BB91" s="12">
        <f>'by country'!BM93-'by country'!BH93</f>
        <v>9.9999999999999645E-2</v>
      </c>
      <c r="BC91" s="66">
        <f>'by country'!BO93-'by country'!BJ93</f>
        <v>0.10000000000000053</v>
      </c>
      <c r="BD91" s="12">
        <f>'by country'!BP93-'by country'!BK93</f>
        <v>-2.0000000000000462E-2</v>
      </c>
      <c r="BE91" s="12">
        <f>'by country'!BQ93-'by country'!BL93</f>
        <v>-7.0000000000000284E-2</v>
      </c>
      <c r="BF91" s="12">
        <f>'by country'!BR93-'by country'!BM93</f>
        <v>8.0000000000000071E-2</v>
      </c>
      <c r="BG91" s="66">
        <f>'by country'!BT93-'by country'!BO93</f>
        <v>8.9999999999999858E-2</v>
      </c>
      <c r="BH91" s="12">
        <f>'by country'!BU93-'by country'!BP93</f>
        <v>-0.72999999999999954</v>
      </c>
      <c r="BI91" s="12">
        <f>'by country'!BV93-'by country'!BQ93</f>
        <v>0.86000000000000032</v>
      </c>
      <c r="BJ91" s="12">
        <f>'by country'!BW93-'by country'!BR93</f>
        <v>4.0000000000000036E-2</v>
      </c>
      <c r="BK91" s="91">
        <f>'by country'!BT93-'by country'!B93</f>
        <v>1.58</v>
      </c>
      <c r="BL91" s="40">
        <f>'by country'!BU93-'by country'!C93</f>
        <v>0.4300000000000006</v>
      </c>
      <c r="BM91" s="40">
        <f>'by country'!BV93-'by country'!D93</f>
        <v>1.3399999999999999</v>
      </c>
      <c r="BN91" s="40">
        <f>'by country'!BW93-'by country'!E93</f>
        <v>0.80999999999999961</v>
      </c>
      <c r="BO91" s="148">
        <f t="shared" si="46"/>
        <v>3</v>
      </c>
      <c r="BP91" s="116">
        <f t="shared" si="47"/>
        <v>1</v>
      </c>
      <c r="BQ91" s="115">
        <f t="shared" si="48"/>
        <v>0</v>
      </c>
      <c r="BR91" s="114">
        <f t="shared" si="49"/>
        <v>8</v>
      </c>
      <c r="BS91" s="22">
        <f t="shared" si="50"/>
        <v>6</v>
      </c>
      <c r="BT91" s="117">
        <f t="shared" si="51"/>
        <v>23</v>
      </c>
      <c r="BU91" s="118">
        <f t="shared" si="52"/>
        <v>9</v>
      </c>
      <c r="BV91" s="119">
        <f t="shared" si="53"/>
        <v>2</v>
      </c>
      <c r="BW91" s="120">
        <f t="shared" si="54"/>
        <v>9</v>
      </c>
    </row>
    <row r="92" spans="1:75" x14ac:dyDescent="0.25">
      <c r="A92" s="11" t="s">
        <v>35</v>
      </c>
      <c r="B92" s="12"/>
      <c r="C92" s="12"/>
      <c r="D92" s="12"/>
      <c r="E92" s="12"/>
      <c r="F92" s="12"/>
      <c r="G92" s="66"/>
      <c r="H92" s="12"/>
      <c r="I92" s="12"/>
      <c r="J92" s="12"/>
      <c r="K92" s="66"/>
      <c r="L92" s="12"/>
      <c r="M92" s="12"/>
      <c r="N92" s="12"/>
      <c r="O92" s="66"/>
      <c r="P92" s="12"/>
      <c r="Q92" s="12"/>
      <c r="R92" s="12"/>
      <c r="S92" s="66"/>
      <c r="T92" s="12"/>
      <c r="U92" s="12"/>
      <c r="V92" s="12"/>
      <c r="W92" s="66"/>
      <c r="X92" s="12"/>
      <c r="Y92" s="12"/>
      <c r="Z92" s="12"/>
      <c r="AA92" s="66"/>
      <c r="AB92" s="12"/>
      <c r="AC92" s="12"/>
      <c r="AD92" s="12"/>
      <c r="AE92" s="66">
        <f>'by country'!AK94-'by country'!AF94</f>
        <v>4.9999999999999822E-2</v>
      </c>
      <c r="AF92" s="12">
        <f>'by country'!AL94-'by country'!AG94</f>
        <v>-0.20999999999999996</v>
      </c>
      <c r="AG92" s="12">
        <f>'by country'!AM94-'by country'!AH94</f>
        <v>-3.0000000000000249E-2</v>
      </c>
      <c r="AH92" s="12">
        <f>'by country'!AN94-'by country'!AI94</f>
        <v>-0.20000000000000018</v>
      </c>
      <c r="AI92" s="66">
        <f>'by country'!AP94-'by country'!AK94</f>
        <v>-0.10000000000000053</v>
      </c>
      <c r="AJ92" s="12">
        <f>'by country'!AQ94-'by country'!AL94</f>
        <v>-0.20000000000000018</v>
      </c>
      <c r="AK92" s="12">
        <f>'by country'!AR94-'by country'!AM94</f>
        <v>-9.9999999999999645E-2</v>
      </c>
      <c r="AL92" s="12">
        <f>'by country'!AS94-'by country'!AN94</f>
        <v>0</v>
      </c>
      <c r="AM92" s="66">
        <f>'by country'!AU94-'by country'!AP94</f>
        <v>-9.9999999999999645E-2</v>
      </c>
      <c r="AN92" s="12">
        <f>'by country'!AV94-'by country'!AQ94</f>
        <v>-9.9999999999999645E-2</v>
      </c>
      <c r="AO92" s="12">
        <f>'by country'!AW94-'by country'!AR94</f>
        <v>9.9999999999999645E-2</v>
      </c>
      <c r="AP92" s="12">
        <f>'by country'!AX94-'by country'!AS94</f>
        <v>0.20000000000000018</v>
      </c>
      <c r="AQ92" s="66">
        <f>'by country'!AZ94-'by country'!AU94</f>
        <v>-0.20000000000000018</v>
      </c>
      <c r="AR92" s="12">
        <f>'by country'!BA94-'by country'!AV94</f>
        <v>-0.20000000000000018</v>
      </c>
      <c r="AS92" s="12">
        <f>'by country'!BB94-'by country'!AW94</f>
        <v>-0.20000000000000018</v>
      </c>
      <c r="AT92" s="12">
        <f>'by country'!BC94-'by country'!AX94</f>
        <v>-0.20000000000000018</v>
      </c>
      <c r="AU92" s="66">
        <f>'by country'!BE94-'by country'!AZ94</f>
        <v>0.20000000000000018</v>
      </c>
      <c r="AV92" s="12">
        <f>'by country'!BF94-'by country'!BA94</f>
        <v>0.10000000000000009</v>
      </c>
      <c r="AW92" s="12">
        <f>'by country'!BG94-'by country'!BB94</f>
        <v>-9.9999999999999645E-2</v>
      </c>
      <c r="AX92" s="12">
        <f>'by country'!BH94-'by country'!BC94</f>
        <v>0</v>
      </c>
      <c r="AY92" s="66">
        <f>'by country'!BJ94-'by country'!BE94</f>
        <v>0.20000000000000018</v>
      </c>
      <c r="AZ92" s="12">
        <f>'by country'!BK94-'by country'!BF94</f>
        <v>0.10000000000000009</v>
      </c>
      <c r="BA92" s="12">
        <f>'by country'!BL94-'by country'!BG94</f>
        <v>0</v>
      </c>
      <c r="BB92" s="12">
        <f>'by country'!BM94-'by country'!BH94</f>
        <v>0</v>
      </c>
      <c r="BC92" s="66">
        <f>'by country'!BO94-'by country'!BJ94</f>
        <v>8.0000000000000071E-2</v>
      </c>
      <c r="BD92" s="12">
        <f>'by country'!BP94-'by country'!BK94</f>
        <v>0.19999999999999973</v>
      </c>
      <c r="BE92" s="12">
        <f>'by country'!BQ94-'by country'!BL94</f>
        <v>0.1899999999999995</v>
      </c>
      <c r="BF92" s="12">
        <f>'by country'!BR94-'by country'!BM94</f>
        <v>0.16999999999999993</v>
      </c>
      <c r="BG92" s="66">
        <f>'by country'!BT94-'by country'!BO94</f>
        <v>-0.52000000000000046</v>
      </c>
      <c r="BH92" s="12">
        <f>'by country'!BU94-'by country'!BP94</f>
        <v>0.7799999999999998</v>
      </c>
      <c r="BI92" s="12">
        <f>'by country'!BV94-'by country'!BQ94</f>
        <v>0.66999999999999993</v>
      </c>
      <c r="BJ92" s="12">
        <f>'by country'!BW94-'by country'!BR94</f>
        <v>0.27000000000000046</v>
      </c>
      <c r="BK92" s="91">
        <f>'by country'!BT94-'by country'!AF94</f>
        <v>-0.39000000000000057</v>
      </c>
      <c r="BL92" s="40">
        <f>'by country'!BU94-'by country'!AG94</f>
        <v>0.46999999999999975</v>
      </c>
      <c r="BM92" s="40">
        <f>'by country'!BV94-'by country'!AH94</f>
        <v>0.52999999999999936</v>
      </c>
      <c r="BN92" s="40">
        <f>'by country'!BW94-'by country'!AI94</f>
        <v>0.24000000000000021</v>
      </c>
      <c r="BO92" s="148">
        <f t="shared" si="46"/>
        <v>1</v>
      </c>
      <c r="BP92" s="116">
        <f t="shared" si="47"/>
        <v>0</v>
      </c>
      <c r="BQ92" s="115">
        <f t="shared" si="48"/>
        <v>7</v>
      </c>
      <c r="BR92" s="114">
        <f t="shared" si="49"/>
        <v>6</v>
      </c>
      <c r="BS92" s="22">
        <f t="shared" si="50"/>
        <v>4</v>
      </c>
      <c r="BT92" s="117">
        <f t="shared" si="51"/>
        <v>5</v>
      </c>
      <c r="BU92" s="118">
        <f t="shared" si="52"/>
        <v>6</v>
      </c>
      <c r="BV92" s="119">
        <f t="shared" si="53"/>
        <v>1</v>
      </c>
      <c r="BW92" s="120">
        <f t="shared" si="54"/>
        <v>2</v>
      </c>
    </row>
    <row r="93" spans="1:75" x14ac:dyDescent="0.25">
      <c r="A93" s="11" t="s">
        <v>71</v>
      </c>
      <c r="B93" s="12"/>
      <c r="C93" s="12"/>
      <c r="D93" s="12"/>
      <c r="E93" s="12"/>
      <c r="F93" s="12"/>
      <c r="G93" s="66"/>
      <c r="H93" s="12"/>
      <c r="I93" s="12"/>
      <c r="J93" s="12"/>
      <c r="K93" s="66"/>
      <c r="L93" s="12"/>
      <c r="M93" s="12"/>
      <c r="N93" s="12"/>
      <c r="O93" s="66"/>
      <c r="P93" s="12"/>
      <c r="Q93" s="12"/>
      <c r="R93" s="12"/>
      <c r="S93" s="66">
        <f>'by country'!V95-'by country'!Q95</f>
        <v>-9.9999999999997868E-3</v>
      </c>
      <c r="T93" s="12">
        <f>'by country'!W95-'by country'!R95</f>
        <v>4.9999999999999822E-2</v>
      </c>
      <c r="U93" s="12">
        <f>'by country'!X95-'by country'!S95</f>
        <v>3.0000000000000249E-2</v>
      </c>
      <c r="V93" s="12">
        <f>'by country'!Y95-'by country'!T95</f>
        <v>1.9999999999999574E-2</v>
      </c>
      <c r="W93" s="66">
        <f>'by country'!AA95-'by country'!V95</f>
        <v>0.24000000000000021</v>
      </c>
      <c r="X93" s="12">
        <f>'by country'!AB95-'by country'!W95</f>
        <v>7.0000000000000284E-2</v>
      </c>
      <c r="Y93" s="12">
        <f>'by country'!AC95-'by country'!X95</f>
        <v>0.22999999999999954</v>
      </c>
      <c r="Z93" s="12">
        <f>'by country'!AD95-'by country'!Y95</f>
        <v>0.14000000000000057</v>
      </c>
      <c r="AA93" s="66">
        <f>'by country'!AF95-'by country'!AA95</f>
        <v>0.14999999999999947</v>
      </c>
      <c r="AB93" s="12">
        <f>'by country'!AG95-'by country'!AB95</f>
        <v>0.3199999999999994</v>
      </c>
      <c r="AC93" s="12">
        <f>'by country'!AH95-'by country'!AC95</f>
        <v>0.10000000000000053</v>
      </c>
      <c r="AD93" s="12">
        <f>'by country'!AI95-'by country'!AD95</f>
        <v>5.9999999999999609E-2</v>
      </c>
      <c r="AE93" s="66">
        <f>'by country'!AK95-'by country'!AF95</f>
        <v>0</v>
      </c>
      <c r="AF93" s="12">
        <f>'by country'!AL95-'by country'!AG95</f>
        <v>2.0000000000000462E-2</v>
      </c>
      <c r="AG93" s="12">
        <f>'by country'!AM95-'by country'!AH95</f>
        <v>-4.0000000000000036E-2</v>
      </c>
      <c r="AH93" s="12">
        <f>'by country'!AN95-'by country'!AI95</f>
        <v>4.0000000000000036E-2</v>
      </c>
      <c r="AI93" s="66">
        <f>'by country'!AP95-'by country'!AK95</f>
        <v>0.10000000000000053</v>
      </c>
      <c r="AJ93" s="12">
        <f>'by country'!AQ95-'by country'!AL95</f>
        <v>9.9999999999999645E-2</v>
      </c>
      <c r="AK93" s="12">
        <f>'by country'!AR95-'by country'!AM95</f>
        <v>0</v>
      </c>
      <c r="AL93" s="12">
        <f>'by country'!AS95-'by country'!AN95</f>
        <v>0</v>
      </c>
      <c r="AM93" s="66">
        <f>'by country'!AU95-'by country'!AP95</f>
        <v>-0.10000000000000053</v>
      </c>
      <c r="AN93" s="12">
        <f>'by country'!AV95-'by country'!AQ95</f>
        <v>0</v>
      </c>
      <c r="AO93" s="12">
        <f>'by country'!AW95-'by country'!AR95</f>
        <v>0</v>
      </c>
      <c r="AP93" s="12">
        <f>'by country'!AX95-'by country'!AS95</f>
        <v>0</v>
      </c>
      <c r="AQ93" s="66">
        <f>'by country'!AZ95-'by country'!AU95</f>
        <v>-9.9999999999999645E-2</v>
      </c>
      <c r="AR93" s="12">
        <f>'by country'!BA95-'by country'!AV95</f>
        <v>0</v>
      </c>
      <c r="AS93" s="12">
        <f>'by country'!BB95-'by country'!AW95</f>
        <v>-0.10000000000000053</v>
      </c>
      <c r="AT93" s="12">
        <f>'by country'!BC95-'by country'!AX95</f>
        <v>-0.20000000000000018</v>
      </c>
      <c r="AU93" s="66">
        <f>'by country'!BE95-'by country'!AZ95</f>
        <v>9.9999999999999645E-2</v>
      </c>
      <c r="AV93" s="12">
        <f>'by country'!BF95-'by country'!BA95</f>
        <v>0</v>
      </c>
      <c r="AW93" s="12">
        <f>'by country'!BG95-'by country'!BB95</f>
        <v>0</v>
      </c>
      <c r="AX93" s="12">
        <f>'by country'!BH95-'by country'!BC95</f>
        <v>0</v>
      </c>
      <c r="AY93" s="66">
        <f>'by country'!BJ95-'by country'!BE95</f>
        <v>0.10000000000000053</v>
      </c>
      <c r="AZ93" s="12">
        <f>'by country'!BK95-'by country'!BF95</f>
        <v>0.10000000000000053</v>
      </c>
      <c r="BA93" s="12">
        <f>'by country'!BL95-'by country'!BG95</f>
        <v>0</v>
      </c>
      <c r="BB93" s="12">
        <f>'by country'!BM95-'by country'!BH95</f>
        <v>0.10000000000000053</v>
      </c>
      <c r="BC93" s="66">
        <f>'by country'!BO95-'by country'!BJ95</f>
        <v>9.9999999999997868E-3</v>
      </c>
      <c r="BD93" s="12">
        <f>'by country'!BP95-'by country'!BK95</f>
        <v>8.9999999999999858E-2</v>
      </c>
      <c r="BE93" s="12">
        <f>'by country'!BQ95-'by country'!BL95</f>
        <v>-1.9999999999999574E-2</v>
      </c>
      <c r="BF93" s="12">
        <f>'by country'!BR95-'by country'!BM95</f>
        <v>8.0000000000000071E-2</v>
      </c>
      <c r="BG93" s="66">
        <f>'by country'!BT95-'by country'!BO95</f>
        <v>-0.25999999999999979</v>
      </c>
      <c r="BH93" s="12">
        <f>'by country'!BU95-'by country'!BP95</f>
        <v>-0.91999999999999993</v>
      </c>
      <c r="BI93" s="12">
        <f>'by country'!BV95-'by country'!BQ95</f>
        <v>1.0499999999999998</v>
      </c>
      <c r="BJ93" s="12">
        <f>'by country'!BW95-'by country'!BR95</f>
        <v>4.9999999999999822E-2</v>
      </c>
      <c r="BK93" s="91">
        <f>'by country'!BT95-'by country'!Q95</f>
        <v>0.23000000000000043</v>
      </c>
      <c r="BL93" s="40">
        <f>'by country'!BU95-'by country'!R95</f>
        <v>-0.16999999999999993</v>
      </c>
      <c r="BM93" s="40">
        <f>'by country'!BV95-'by country'!S95</f>
        <v>1.25</v>
      </c>
      <c r="BN93" s="40">
        <f>'by country'!BW95-'by country'!T95</f>
        <v>0.29000000000000004</v>
      </c>
      <c r="BO93" s="148">
        <f t="shared" si="46"/>
        <v>1</v>
      </c>
      <c r="BP93" s="116">
        <f t="shared" si="47"/>
        <v>1</v>
      </c>
      <c r="BQ93" s="115">
        <f t="shared" si="48"/>
        <v>1</v>
      </c>
      <c r="BR93" s="114">
        <f t="shared" si="49"/>
        <v>6</v>
      </c>
      <c r="BS93" s="22">
        <f t="shared" si="50"/>
        <v>11</v>
      </c>
      <c r="BT93" s="117">
        <f t="shared" si="51"/>
        <v>18</v>
      </c>
      <c r="BU93" s="118">
        <f t="shared" si="52"/>
        <v>4</v>
      </c>
      <c r="BV93" s="119">
        <f t="shared" si="53"/>
        <v>1</v>
      </c>
      <c r="BW93" s="120">
        <f t="shared" si="54"/>
        <v>1</v>
      </c>
    </row>
    <row r="94" spans="1:75" x14ac:dyDescent="0.25">
      <c r="A94" s="11" t="s">
        <v>72</v>
      </c>
      <c r="B94" s="12"/>
      <c r="C94" s="12"/>
      <c r="D94" s="12"/>
      <c r="E94" s="12"/>
      <c r="F94" s="12"/>
      <c r="G94" s="66"/>
      <c r="H94" s="12"/>
      <c r="I94" s="12"/>
      <c r="J94" s="12"/>
      <c r="K94" s="66"/>
      <c r="L94" s="12"/>
      <c r="M94" s="12"/>
      <c r="N94" s="12"/>
      <c r="O94" s="66"/>
      <c r="P94" s="12"/>
      <c r="Q94" s="12"/>
      <c r="R94" s="12"/>
      <c r="S94" s="66">
        <f>'by country'!V96-'by country'!Q96</f>
        <v>5.9999999999999609E-2</v>
      </c>
      <c r="T94" s="12">
        <f>'by country'!W96-'by country'!R96</f>
        <v>0.12999999999999989</v>
      </c>
      <c r="U94" s="12">
        <f>'by country'!X96-'by country'!S96</f>
        <v>-8.0000000000000071E-2</v>
      </c>
      <c r="V94" s="12">
        <f>'by country'!Y96-'by country'!T96</f>
        <v>0.10999999999999943</v>
      </c>
      <c r="W94" s="66">
        <f>'by country'!AA96-'by country'!V96</f>
        <v>0.12000000000000011</v>
      </c>
      <c r="X94" s="12">
        <f>'by country'!AB96-'by country'!W96</f>
        <v>7.0000000000000284E-2</v>
      </c>
      <c r="Y94" s="12">
        <f>'by country'!AC96-'by country'!X96</f>
        <v>0.12000000000000011</v>
      </c>
      <c r="Z94" s="12">
        <f>'by country'!AD96-'by country'!Y96</f>
        <v>9.9999999999997868E-3</v>
      </c>
      <c r="AA94" s="66">
        <f>'by country'!AF96-'by country'!AA96</f>
        <v>4.0000000000000036E-2</v>
      </c>
      <c r="AB94" s="12">
        <f>'by country'!AG96-'by country'!AB96</f>
        <v>7.0000000000000284E-2</v>
      </c>
      <c r="AC94" s="12">
        <f>'by country'!AH96-'by country'!AC96</f>
        <v>9.9999999999997868E-3</v>
      </c>
      <c r="AD94" s="12">
        <f>'by country'!AI96-'by country'!AD96</f>
        <v>8.9999999999999858E-2</v>
      </c>
      <c r="AE94" s="66">
        <f>'by country'!AK96-'by country'!AF96</f>
        <v>-1.9999999999999574E-2</v>
      </c>
      <c r="AF94" s="12">
        <f>'by country'!AL96-'by country'!AG96</f>
        <v>1.9999999999999574E-2</v>
      </c>
      <c r="AG94" s="12">
        <f>'by country'!AM96-'by country'!AH96</f>
        <v>-4.0000000000000036E-2</v>
      </c>
      <c r="AH94" s="12">
        <f>'by country'!AN96-'by country'!AI96</f>
        <v>-6.9999999999998508E-2</v>
      </c>
      <c r="AI94" s="66">
        <f>'by country'!AP96-'by country'!AK96</f>
        <v>0</v>
      </c>
      <c r="AJ94" s="12">
        <f>'by country'!AQ96-'by country'!AL96</f>
        <v>0</v>
      </c>
      <c r="AK94" s="12">
        <f>'by country'!AR96-'by country'!AM96</f>
        <v>9.9999999999999645E-2</v>
      </c>
      <c r="AL94" s="12">
        <f>'by country'!AS96-'by country'!AN96</f>
        <v>9.9999999999999645E-2</v>
      </c>
      <c r="AM94" s="66">
        <f>'by country'!AU96-'by country'!AP96</f>
        <v>0</v>
      </c>
      <c r="AN94" s="12">
        <f>'by country'!AV96-'by country'!AQ96</f>
        <v>9.9999999999999645E-2</v>
      </c>
      <c r="AO94" s="12">
        <f>'by country'!AW96-'by country'!AR96</f>
        <v>0</v>
      </c>
      <c r="AP94" s="12">
        <f>'by country'!AX96-'by country'!AS96</f>
        <v>-9.9999999999999645E-2</v>
      </c>
      <c r="AQ94" s="66">
        <f>'by country'!AZ96-'by country'!AU96</f>
        <v>-0.10000000000000053</v>
      </c>
      <c r="AR94" s="12">
        <f>'by country'!BA96-'by country'!AV96</f>
        <v>-9.9999999999999645E-2</v>
      </c>
      <c r="AS94" s="12">
        <f>'by country'!BB96-'by country'!AW96</f>
        <v>-0.20000000000000018</v>
      </c>
      <c r="AT94" s="12">
        <f>'by country'!BC96-'by country'!AX96</f>
        <v>0</v>
      </c>
      <c r="AU94" s="66">
        <f>'by country'!BE96-'by country'!AZ96</f>
        <v>0.20000000000000018</v>
      </c>
      <c r="AV94" s="12">
        <f>'by country'!BF96-'by country'!BA96</f>
        <v>9.9999999999999645E-2</v>
      </c>
      <c r="AW94" s="12">
        <f>'by country'!BG96-'by country'!BB96</f>
        <v>0</v>
      </c>
      <c r="AX94" s="12">
        <f>'by country'!BH96-'by country'!BC96</f>
        <v>0</v>
      </c>
      <c r="AY94" s="66">
        <f>'by country'!BJ96-'by country'!BE96</f>
        <v>0.20000000000000018</v>
      </c>
      <c r="AZ94" s="12">
        <f>'by country'!BK96-'by country'!BF96</f>
        <v>0.20000000000000018</v>
      </c>
      <c r="BA94" s="12">
        <f>'by country'!BL96-'by country'!BG96</f>
        <v>0</v>
      </c>
      <c r="BB94" s="12">
        <f>'by country'!BM96-'by country'!BH96</f>
        <v>-0.10000000000000142</v>
      </c>
      <c r="BC94" s="66">
        <f>'by country'!BO96-'by country'!BJ96</f>
        <v>-4.0000000000000036E-2</v>
      </c>
      <c r="BD94" s="12">
        <f>'by country'!BP96-'by country'!BK96</f>
        <v>-3.0000000000000249E-2</v>
      </c>
      <c r="BE94" s="12">
        <f>'by country'!BQ96-'by country'!BL96</f>
        <v>-9.9999999999999645E-2</v>
      </c>
      <c r="BF94" s="12">
        <f>'by country'!BR96-'by country'!BM96</f>
        <v>6.0000000000000497E-2</v>
      </c>
      <c r="BG94" s="66">
        <f>'by country'!BT96-'by country'!BO96</f>
        <v>-0.42999999999999972</v>
      </c>
      <c r="BH94" s="12">
        <f>'by country'!BU96-'by country'!BP96</f>
        <v>-0.80999999999999961</v>
      </c>
      <c r="BI94" s="12">
        <f>'by country'!BV96-'by country'!BQ96</f>
        <v>0.59999999999999964</v>
      </c>
      <c r="BJ94" s="12">
        <f>'by country'!BW96-'by country'!BR96</f>
        <v>-2.9999999999999361E-2</v>
      </c>
      <c r="BK94" s="91">
        <f>'by country'!BT96-'by country'!Q96</f>
        <v>3.0000000000000249E-2</v>
      </c>
      <c r="BL94" s="40">
        <f>'by country'!BU96-'by country'!R96</f>
        <v>-0.25</v>
      </c>
      <c r="BM94" s="40">
        <f>'by country'!BV96-'by country'!S96</f>
        <v>0.40999999999999925</v>
      </c>
      <c r="BN94" s="40">
        <f>'by country'!BW96-'by country'!T96</f>
        <v>7.0000000000000284E-2</v>
      </c>
      <c r="BO94" s="148">
        <f t="shared" si="46"/>
        <v>1</v>
      </c>
      <c r="BP94" s="116">
        <f t="shared" si="47"/>
        <v>1</v>
      </c>
      <c r="BQ94" s="115">
        <f t="shared" si="48"/>
        <v>1</v>
      </c>
      <c r="BR94" s="114">
        <f t="shared" si="49"/>
        <v>12</v>
      </c>
      <c r="BS94" s="22">
        <f t="shared" si="50"/>
        <v>8</v>
      </c>
      <c r="BT94" s="117">
        <f t="shared" si="51"/>
        <v>14</v>
      </c>
      <c r="BU94" s="118">
        <f t="shared" si="52"/>
        <v>6</v>
      </c>
      <c r="BV94" s="119">
        <f t="shared" si="53"/>
        <v>0</v>
      </c>
      <c r="BW94" s="120">
        <f t="shared" si="54"/>
        <v>1</v>
      </c>
    </row>
    <row r="95" spans="1:75" x14ac:dyDescent="0.25">
      <c r="A95" s="11" t="s">
        <v>36</v>
      </c>
      <c r="B95" s="12"/>
      <c r="C95" s="12"/>
      <c r="D95" s="12"/>
      <c r="E95" s="12"/>
      <c r="F95" s="12"/>
      <c r="G95" s="66"/>
      <c r="H95" s="12"/>
      <c r="I95" s="12"/>
      <c r="J95" s="12"/>
      <c r="K95" s="66"/>
      <c r="L95" s="12"/>
      <c r="M95" s="12"/>
      <c r="N95" s="12"/>
      <c r="O95" s="66"/>
      <c r="P95" s="12"/>
      <c r="Q95" s="12"/>
      <c r="R95" s="12"/>
      <c r="S95" s="66"/>
      <c r="T95" s="12"/>
      <c r="U95" s="12"/>
      <c r="V95" s="12"/>
      <c r="W95" s="66"/>
      <c r="X95" s="12"/>
      <c r="Y95" s="12"/>
      <c r="Z95" s="12"/>
      <c r="AA95" s="66"/>
      <c r="AB95" s="12"/>
      <c r="AC95" s="12"/>
      <c r="AD95" s="12"/>
      <c r="AE95" s="66"/>
      <c r="AF95" s="12"/>
      <c r="AG95" s="12"/>
      <c r="AH95" s="12"/>
      <c r="AI95" s="65"/>
      <c r="AJ95" s="9"/>
      <c r="AK95" s="9"/>
      <c r="AL95" s="9"/>
      <c r="AM95" s="65"/>
      <c r="AN95" s="9"/>
      <c r="AO95" s="9"/>
      <c r="AP95" s="9"/>
      <c r="AQ95" s="65"/>
      <c r="AR95" s="9"/>
      <c r="AS95" s="9"/>
      <c r="AT95" s="9"/>
      <c r="AU95" s="66">
        <f>'by country'!BE97-'by country'!AZ97</f>
        <v>0.20000000000000018</v>
      </c>
      <c r="AV95" s="12">
        <f>'by country'!BF97-'by country'!BA97</f>
        <v>0.20000000000000018</v>
      </c>
      <c r="AW95" s="12">
        <f>'by country'!BG97-'by country'!BB97</f>
        <v>0</v>
      </c>
      <c r="AX95" s="12">
        <f>'by country'!BH97-'by country'!BC97</f>
        <v>9.9999999999999645E-2</v>
      </c>
      <c r="AY95" s="66">
        <f>'by country'!BJ97-'by country'!BE97</f>
        <v>-0.10000000000000053</v>
      </c>
      <c r="AZ95" s="12">
        <f>'by country'!BK97-'by country'!BF97</f>
        <v>-0.20000000000000018</v>
      </c>
      <c r="BA95" s="12">
        <f>'by country'!BL97-'by country'!BG97</f>
        <v>-0.10000000000000053</v>
      </c>
      <c r="BB95" s="12">
        <f>'by country'!BM97-'by country'!BH97</f>
        <v>-9.9999999999999645E-2</v>
      </c>
      <c r="BC95" s="66">
        <f>'by country'!BO97-'by country'!BJ97</f>
        <v>9.0000000000000746E-2</v>
      </c>
      <c r="BD95" s="12">
        <f>'by country'!BP97-'by country'!BK97</f>
        <v>-0.5</v>
      </c>
      <c r="BE95" s="12">
        <f>'by country'!BQ97-'by country'!BL97</f>
        <v>-4.0000000000000036E-2</v>
      </c>
      <c r="BF95" s="12">
        <f>'by country'!BR97-'by country'!BM97</f>
        <v>0.15000000000000036</v>
      </c>
      <c r="BG95" s="66">
        <f>'by country'!BT97-'by country'!BO97</f>
        <v>-1.0000000000000675E-2</v>
      </c>
      <c r="BH95" s="12">
        <f>'by country'!BU97-'by country'!BP97</f>
        <v>-0.21999999999999975</v>
      </c>
      <c r="BI95" s="12">
        <f>'by country'!BV97-'by country'!BQ97</f>
        <v>0.57000000000000028</v>
      </c>
      <c r="BJ95" s="12">
        <f>'by country'!BW97-'by country'!BR97</f>
        <v>-0.15000000000000036</v>
      </c>
      <c r="BK95" s="91">
        <f>'by country'!BT97-'by country'!AZ97</f>
        <v>0.17999999999999972</v>
      </c>
      <c r="BL95" s="40">
        <f>'by country'!BU97-'by country'!BA97</f>
        <v>-0.71999999999999975</v>
      </c>
      <c r="BM95" s="40">
        <f>'by country'!BV97-'by country'!BB97</f>
        <v>0.42999999999999972</v>
      </c>
      <c r="BN95" s="40">
        <f>'by country'!BW97-'by country'!BC97</f>
        <v>0</v>
      </c>
      <c r="BO95" s="148">
        <f t="shared" si="46"/>
        <v>0</v>
      </c>
      <c r="BP95" s="116">
        <f t="shared" si="47"/>
        <v>1</v>
      </c>
      <c r="BQ95" s="115">
        <f t="shared" si="48"/>
        <v>3</v>
      </c>
      <c r="BR95" s="114">
        <f t="shared" si="49"/>
        <v>5</v>
      </c>
      <c r="BS95" s="22">
        <f t="shared" si="50"/>
        <v>1</v>
      </c>
      <c r="BT95" s="117">
        <f t="shared" si="51"/>
        <v>2</v>
      </c>
      <c r="BU95" s="118">
        <f t="shared" si="52"/>
        <v>3</v>
      </c>
      <c r="BV95" s="119">
        <f t="shared" si="53"/>
        <v>0</v>
      </c>
      <c r="BW95" s="120">
        <f t="shared" si="54"/>
        <v>1</v>
      </c>
    </row>
    <row r="96" spans="1:75" x14ac:dyDescent="0.25">
      <c r="A96" s="11" t="s">
        <v>37</v>
      </c>
      <c r="B96" s="12">
        <v>5.72</v>
      </c>
      <c r="C96" s="12">
        <v>5.46</v>
      </c>
      <c r="D96" s="12">
        <v>5.81</v>
      </c>
      <c r="E96" s="12">
        <v>6.05</v>
      </c>
      <c r="F96" s="12">
        <v>5.83</v>
      </c>
      <c r="G96" s="66">
        <f>'by country'!G98-'by country'!B98</f>
        <v>0.10000000000000053</v>
      </c>
      <c r="H96" s="12">
        <f>'by country'!H98-'by country'!C98</f>
        <v>-9.9999999999997868E-3</v>
      </c>
      <c r="I96" s="12">
        <f>'by country'!I98-'by country'!D98</f>
        <v>1.0000000000000675E-2</v>
      </c>
      <c r="J96" s="12">
        <f>'by country'!J98-'by country'!E98</f>
        <v>8.0000000000000071E-2</v>
      </c>
      <c r="K96" s="66">
        <f>'by country'!L98-'by country'!G98</f>
        <v>0.52999999999999936</v>
      </c>
      <c r="L96" s="12">
        <f>'by country'!M98-'by country'!H98</f>
        <v>0.54999999999999982</v>
      </c>
      <c r="M96" s="12">
        <f>'by country'!N98-'by country'!I98</f>
        <v>0.12000000000000011</v>
      </c>
      <c r="N96" s="12">
        <f>'by country'!O98-'by country'!J98</f>
        <v>0.29000000000000004</v>
      </c>
      <c r="O96" s="66">
        <f>'by country'!Q98-'by country'!L98</f>
        <v>-0.58000000000000007</v>
      </c>
      <c r="P96" s="12">
        <f>'by country'!R98-'by country'!M98</f>
        <v>-0.61000000000000032</v>
      </c>
      <c r="Q96" s="12">
        <f>'by country'!S98-'by country'!N98</f>
        <v>-0.25</v>
      </c>
      <c r="R96" s="12">
        <f>'by country'!T98-'by country'!O98</f>
        <v>-0.28000000000000025</v>
      </c>
      <c r="S96" s="66">
        <f>'by country'!V98-'by country'!Q98</f>
        <v>0.13000000000000078</v>
      </c>
      <c r="T96" s="12">
        <f>'by country'!W98-'by country'!R98</f>
        <v>0.14000000000000057</v>
      </c>
      <c r="U96" s="12">
        <f>'by country'!X98-'by country'!S98</f>
        <v>4.0000000000000036E-2</v>
      </c>
      <c r="V96" s="12">
        <f>'by country'!Y98-'by country'!T98</f>
        <v>8.0000000000000071E-2</v>
      </c>
      <c r="W96" s="66">
        <f>'by country'!AA98-'by country'!V98</f>
        <v>0.25</v>
      </c>
      <c r="X96" s="12">
        <f>'by country'!AB98-'by country'!W98</f>
        <v>0.12999999999999989</v>
      </c>
      <c r="Y96" s="12">
        <f>'by country'!AC98-'by country'!X98</f>
        <v>8.9999999999999858E-2</v>
      </c>
      <c r="Z96" s="12">
        <f>'by country'!AD98-'by country'!Y98</f>
        <v>7.0000000000000284E-2</v>
      </c>
      <c r="AA96" s="66">
        <f>'by country'!AF98-'by country'!AA98</f>
        <v>8.0000000000000071E-2</v>
      </c>
      <c r="AB96" s="12">
        <f>'by country'!AG98-'by country'!AB98</f>
        <v>0</v>
      </c>
      <c r="AC96" s="12">
        <f>'by country'!AH98-'by country'!AC98</f>
        <v>2.9999999999999361E-2</v>
      </c>
      <c r="AD96" s="12">
        <f>'by country'!AI98-'by country'!AD98</f>
        <v>4.9999999999999822E-2</v>
      </c>
      <c r="AE96" s="66">
        <f>'by country'!AK98-'by country'!AF98</f>
        <v>-3.0000000000000249E-2</v>
      </c>
      <c r="AF96" s="12">
        <f>'by country'!AL98-'by country'!AG98</f>
        <v>4.0000000000000036E-2</v>
      </c>
      <c r="AG96" s="12">
        <f>'by country'!AM98-'by country'!AH98</f>
        <v>5.0000000000000711E-2</v>
      </c>
      <c r="AH96" s="12">
        <f>'by country'!AN98-'by country'!AI98</f>
        <v>6.0000000000000497E-2</v>
      </c>
      <c r="AI96" s="66">
        <f>'by country'!AP98-'by country'!AK98</f>
        <v>9.9999999999999645E-2</v>
      </c>
      <c r="AJ96" s="12">
        <f>'by country'!AQ98-'by country'!AL98</f>
        <v>0</v>
      </c>
      <c r="AK96" s="12">
        <f>'by country'!AR98-'by country'!AM98</f>
        <v>-0.10000000000000053</v>
      </c>
      <c r="AL96" s="12">
        <f>'by country'!AS98-'by country'!AN98</f>
        <v>-0.10000000000000053</v>
      </c>
      <c r="AM96" s="66">
        <f>'by country'!AU98-'by country'!AP98</f>
        <v>0.20000000000000018</v>
      </c>
      <c r="AN96" s="12">
        <f>'by country'!AV98-'by country'!AQ98</f>
        <v>0.29999999999999982</v>
      </c>
      <c r="AO96" s="12">
        <f>'by country'!AW98-'by country'!AR98</f>
        <v>0.20000000000000018</v>
      </c>
      <c r="AP96" s="12">
        <f>'by country'!AX98-'by country'!AS98</f>
        <v>0.29999999999999982</v>
      </c>
      <c r="AQ96" s="66">
        <f>'by country'!AZ98-'by country'!AU98</f>
        <v>-9.9999999999999645E-2</v>
      </c>
      <c r="AR96" s="12">
        <f>'by country'!BA98-'by country'!AV98</f>
        <v>-9.9999999999999645E-2</v>
      </c>
      <c r="AS96" s="12">
        <f>'by country'!BB98-'by country'!AW98</f>
        <v>0</v>
      </c>
      <c r="AT96" s="12">
        <f>'by country'!BC98-'by country'!AX98</f>
        <v>0</v>
      </c>
      <c r="AU96" s="66">
        <f>'by country'!BE98-'by country'!AZ98</f>
        <v>0</v>
      </c>
      <c r="AV96" s="12">
        <f>'by country'!BF98-'by country'!BA98</f>
        <v>9.9999999999999645E-2</v>
      </c>
      <c r="AW96" s="12">
        <f>'by country'!BG98-'by country'!BB98</f>
        <v>0</v>
      </c>
      <c r="AX96" s="12">
        <f>'by country'!BH98-'by country'!BC98</f>
        <v>0</v>
      </c>
      <c r="AY96" s="66">
        <f>'by country'!BJ98-'by country'!BE98</f>
        <v>0</v>
      </c>
      <c r="AZ96" s="12">
        <f>'by country'!BK98-'by country'!BF98</f>
        <v>9.9999999999999645E-2</v>
      </c>
      <c r="BA96" s="12">
        <f>'by country'!BL98-'by country'!BG98</f>
        <v>0</v>
      </c>
      <c r="BB96" s="12">
        <f>'by country'!BM98-'by country'!BH98</f>
        <v>0</v>
      </c>
      <c r="BC96" s="66">
        <f>'by country'!BO98-'by country'!BJ98</f>
        <v>0.20999999999999996</v>
      </c>
      <c r="BD96" s="12">
        <f>'by country'!BP98-'by country'!BK98</f>
        <v>0.70000000000000018</v>
      </c>
      <c r="BE96" s="12">
        <f>'by country'!BQ98-'by country'!BL98</f>
        <v>4.9999999999999822E-2</v>
      </c>
      <c r="BF96" s="12">
        <f>'by country'!BR98-'by country'!BM98</f>
        <v>-4.0000000000000036E-2</v>
      </c>
      <c r="BG96" s="66">
        <f>'by country'!BT98-'by country'!BO98</f>
        <v>-0.25</v>
      </c>
      <c r="BH96" s="12">
        <f>'by country'!BU98-'by country'!BP98</f>
        <v>-0.85999999999999943</v>
      </c>
      <c r="BI96" s="12">
        <f>'by country'!BV98-'by country'!BQ98</f>
        <v>0.75</v>
      </c>
      <c r="BJ96" s="12">
        <f>'by country'!BW98-'by country'!BR98</f>
        <v>0.13000000000000078</v>
      </c>
      <c r="BK96" s="91">
        <f>'by country'!BT98-'by country'!B98</f>
        <v>0.64000000000000057</v>
      </c>
      <c r="BL96" s="40">
        <f>'by country'!BU98-'by country'!C98</f>
        <v>0.48000000000000043</v>
      </c>
      <c r="BM96" s="40">
        <f>'by country'!BV98-'by country'!D98</f>
        <v>0.99000000000000021</v>
      </c>
      <c r="BN96" s="40">
        <f>'by country'!BW98-'by country'!E98</f>
        <v>0.64000000000000057</v>
      </c>
      <c r="BO96" s="148">
        <f t="shared" si="46"/>
        <v>3</v>
      </c>
      <c r="BP96" s="116">
        <f t="shared" si="47"/>
        <v>1</v>
      </c>
      <c r="BQ96" s="115">
        <f t="shared" si="48"/>
        <v>0</v>
      </c>
      <c r="BR96" s="114">
        <f t="shared" si="49"/>
        <v>7</v>
      </c>
      <c r="BS96" s="22">
        <f t="shared" si="50"/>
        <v>10</v>
      </c>
      <c r="BT96" s="117">
        <f t="shared" si="51"/>
        <v>17</v>
      </c>
      <c r="BU96" s="118">
        <f t="shared" si="52"/>
        <v>9</v>
      </c>
      <c r="BV96" s="119">
        <f t="shared" si="53"/>
        <v>3</v>
      </c>
      <c r="BW96" s="120">
        <f t="shared" si="54"/>
        <v>9</v>
      </c>
    </row>
    <row r="97" spans="1:75" x14ac:dyDescent="0.25">
      <c r="A97" s="11" t="s">
        <v>65</v>
      </c>
      <c r="B97" s="12"/>
      <c r="C97" s="12"/>
      <c r="D97" s="12"/>
      <c r="E97" s="12"/>
      <c r="F97" s="12"/>
      <c r="G97" s="66"/>
      <c r="H97" s="12"/>
      <c r="I97" s="12"/>
      <c r="J97" s="12"/>
      <c r="K97" s="66"/>
      <c r="L97" s="12"/>
      <c r="M97" s="12"/>
      <c r="N97" s="12"/>
      <c r="O97" s="66"/>
      <c r="P97" s="12"/>
      <c r="Q97" s="12"/>
      <c r="R97" s="12"/>
      <c r="S97" s="66"/>
      <c r="T97" s="12"/>
      <c r="U97" s="12"/>
      <c r="V97" s="12"/>
      <c r="W97" s="66"/>
      <c r="X97" s="12"/>
      <c r="Y97" s="12"/>
      <c r="Z97" s="12"/>
      <c r="AA97" s="66"/>
      <c r="AB97" s="12"/>
      <c r="AC97" s="12"/>
      <c r="AD97" s="12"/>
      <c r="AE97" s="66"/>
      <c r="AF97" s="12"/>
      <c r="AG97" s="12"/>
      <c r="AH97" s="12"/>
      <c r="AI97" s="65"/>
      <c r="AJ97" s="9"/>
      <c r="AK97" s="9"/>
      <c r="AL97" s="9"/>
      <c r="AM97" s="65"/>
      <c r="AN97" s="9"/>
      <c r="AO97" s="9"/>
      <c r="AP97" s="9"/>
      <c r="AQ97" s="65"/>
      <c r="AR97" s="9"/>
      <c r="AS97" s="9"/>
      <c r="AT97" s="9"/>
      <c r="AU97" s="65"/>
      <c r="AV97" s="9"/>
      <c r="AW97" s="9"/>
      <c r="AX97" s="9"/>
      <c r="AY97" s="65"/>
      <c r="AZ97" s="9"/>
      <c r="BA97" s="9"/>
      <c r="BB97" s="9"/>
      <c r="BC97" s="65"/>
      <c r="BD97" s="9"/>
      <c r="BE97" s="9"/>
      <c r="BF97" s="9"/>
      <c r="BG97" s="66">
        <f>'by country'!BT99-'by country'!BO99</f>
        <v>-0.36999999999999922</v>
      </c>
      <c r="BH97" s="12">
        <f>'by country'!BU99-'by country'!BP99</f>
        <v>-0.10999999999999943</v>
      </c>
      <c r="BI97" s="12">
        <f>'by country'!BV99-'by country'!BQ99</f>
        <v>0.61000000000000032</v>
      </c>
      <c r="BJ97" s="12">
        <f>'by country'!BW99-'by country'!BR99</f>
        <v>4.9999999999999822E-2</v>
      </c>
      <c r="BK97" s="91">
        <f>'by country'!BT99-'by country'!BO99</f>
        <v>-0.36999999999999922</v>
      </c>
      <c r="BL97" s="40">
        <f>'by country'!BU99-'by country'!BP99</f>
        <v>-0.10999999999999943</v>
      </c>
      <c r="BM97" s="40">
        <f>'by country'!BV99-'by country'!BQ99</f>
        <v>0.61000000000000032</v>
      </c>
      <c r="BN97" s="40">
        <f>'by country'!BW99-'by country'!BR99</f>
        <v>4.9999999999999822E-2</v>
      </c>
      <c r="BO97" s="148">
        <f t="shared" si="46"/>
        <v>0</v>
      </c>
      <c r="BP97" s="116">
        <f t="shared" si="47"/>
        <v>1</v>
      </c>
      <c r="BQ97" s="115">
        <f t="shared" si="48"/>
        <v>0</v>
      </c>
      <c r="BR97" s="114">
        <f t="shared" si="49"/>
        <v>1</v>
      </c>
      <c r="BS97" s="22">
        <f t="shared" si="50"/>
        <v>0</v>
      </c>
      <c r="BT97" s="117">
        <f t="shared" si="51"/>
        <v>1</v>
      </c>
      <c r="BU97" s="118">
        <f t="shared" si="52"/>
        <v>0</v>
      </c>
      <c r="BV97" s="119">
        <f t="shared" si="53"/>
        <v>0</v>
      </c>
      <c r="BW97" s="120">
        <f t="shared" si="54"/>
        <v>1</v>
      </c>
    </row>
    <row r="98" spans="1:75" x14ac:dyDescent="0.25">
      <c r="A98" s="11" t="s">
        <v>59</v>
      </c>
      <c r="B98" s="12"/>
      <c r="C98" s="12"/>
      <c r="D98" s="12"/>
      <c r="E98" s="12"/>
      <c r="F98" s="12"/>
      <c r="G98" s="66"/>
      <c r="H98" s="12"/>
      <c r="I98" s="12"/>
      <c r="J98" s="12"/>
      <c r="K98" s="66"/>
      <c r="L98" s="12"/>
      <c r="M98" s="12"/>
      <c r="N98" s="12"/>
      <c r="O98" s="66"/>
      <c r="P98" s="12"/>
      <c r="Q98" s="12"/>
      <c r="R98" s="12"/>
      <c r="S98" s="66"/>
      <c r="T98" s="12"/>
      <c r="U98" s="12"/>
      <c r="V98" s="12"/>
      <c r="W98" s="66"/>
      <c r="X98" s="12"/>
      <c r="Y98" s="12"/>
      <c r="Z98" s="12"/>
      <c r="AA98" s="66"/>
      <c r="AB98" s="12"/>
      <c r="AC98" s="12"/>
      <c r="AD98" s="12"/>
      <c r="AE98" s="66"/>
      <c r="AF98" s="12"/>
      <c r="AG98" s="12"/>
      <c r="AH98" s="12"/>
      <c r="AI98" s="65"/>
      <c r="AJ98" s="9"/>
      <c r="AK98" s="9"/>
      <c r="AL98" s="9"/>
      <c r="AM98" s="65"/>
      <c r="AN98" s="9"/>
      <c r="AO98" s="9"/>
      <c r="AP98" s="9"/>
      <c r="AQ98" s="66">
        <f>'by country'!AZ100-'by country'!AF100</f>
        <v>0.25999999999999979</v>
      </c>
      <c r="AR98" s="12">
        <f>'by country'!BA100-'by country'!AG100</f>
        <v>0.39999999999999947</v>
      </c>
      <c r="AS98" s="12">
        <f>'by country'!BB100-'by country'!AH100</f>
        <v>0.16999999999999993</v>
      </c>
      <c r="AT98" s="12">
        <f>'by country'!BC100-'by country'!AI100</f>
        <v>6.9999999999999396E-2</v>
      </c>
      <c r="AU98" s="66">
        <f>'by country'!BE100-'by country'!AZ100</f>
        <v>9.9999999999999645E-2</v>
      </c>
      <c r="AV98" s="12">
        <f>'by country'!BF100-'by country'!BA100</f>
        <v>0</v>
      </c>
      <c r="AW98" s="12">
        <f>'by country'!BG100-'by country'!BB100</f>
        <v>0</v>
      </c>
      <c r="AX98" s="12">
        <f>'by country'!BH100-'by country'!BC100</f>
        <v>0.10000000000000053</v>
      </c>
      <c r="AY98" s="66">
        <f>'by country'!BJ100-'by country'!BE100</f>
        <v>0.10000000000000053</v>
      </c>
      <c r="AZ98" s="12">
        <f>'by country'!BK100-'by country'!BF100</f>
        <v>0</v>
      </c>
      <c r="BA98" s="12">
        <f>'by country'!BL100-'by country'!BG100</f>
        <v>9.9999999999999645E-2</v>
      </c>
      <c r="BB98" s="12">
        <f>'by country'!BM100-'by country'!BH100</f>
        <v>0</v>
      </c>
      <c r="BC98" s="95"/>
      <c r="BD98" s="8"/>
      <c r="BE98" s="8"/>
      <c r="BF98" s="8"/>
      <c r="BG98" s="66">
        <f>'by country'!BT100-'by country'!BJ100</f>
        <v>-4.0000000000000036E-2</v>
      </c>
      <c r="BH98" s="12">
        <f>'by country'!BU100-'by country'!BK100</f>
        <v>-6.9999999999999396E-2</v>
      </c>
      <c r="BI98" s="12">
        <f>'by country'!BV100-'by country'!BL100</f>
        <v>0.77000000000000046</v>
      </c>
      <c r="BJ98" s="12">
        <f>'by country'!BW100-'by country'!BM100</f>
        <v>0.3199999999999994</v>
      </c>
      <c r="BK98" s="91">
        <f>'by country'!BT100-'by country'!AF100</f>
        <v>0.41999999999999993</v>
      </c>
      <c r="BL98" s="40">
        <f>'by country'!BU100-'by country'!AG100</f>
        <v>0.33000000000000007</v>
      </c>
      <c r="BM98" s="40">
        <f>'by country'!BV100-'by country'!AH100</f>
        <v>1.04</v>
      </c>
      <c r="BN98" s="40">
        <f>'by country'!BW100-'by country'!AI100</f>
        <v>0.48999999999999932</v>
      </c>
      <c r="BO98" s="148">
        <f t="shared" si="46"/>
        <v>0</v>
      </c>
      <c r="BP98" s="116">
        <f t="shared" si="47"/>
        <v>0</v>
      </c>
      <c r="BQ98" s="115">
        <f t="shared" si="48"/>
        <v>0</v>
      </c>
      <c r="BR98" s="114">
        <f t="shared" si="49"/>
        <v>2</v>
      </c>
      <c r="BS98" s="22">
        <f t="shared" si="50"/>
        <v>4</v>
      </c>
      <c r="BT98" s="117">
        <f t="shared" si="51"/>
        <v>5</v>
      </c>
      <c r="BU98" s="118">
        <f t="shared" si="52"/>
        <v>1</v>
      </c>
      <c r="BV98" s="119">
        <f t="shared" si="53"/>
        <v>3</v>
      </c>
      <c r="BW98" s="120">
        <f t="shared" si="54"/>
        <v>1</v>
      </c>
    </row>
    <row r="99" spans="1:75" x14ac:dyDescent="0.25">
      <c r="A99" s="11" t="s">
        <v>38</v>
      </c>
      <c r="B99" s="12"/>
      <c r="C99" s="12"/>
      <c r="D99" s="12"/>
      <c r="E99" s="12"/>
      <c r="F99" s="12"/>
      <c r="G99" s="66"/>
      <c r="H99" s="12"/>
      <c r="I99" s="12"/>
      <c r="J99" s="12"/>
      <c r="K99" s="66">
        <f>'by country'!L101-'by country'!G101</f>
        <v>9.9999999999999645E-2</v>
      </c>
      <c r="L99" s="12">
        <f>'by country'!M101-'by country'!H101</f>
        <v>0.13999999999999968</v>
      </c>
      <c r="M99" s="12">
        <f>'by country'!N101-'by country'!I101</f>
        <v>-0.26999999999999957</v>
      </c>
      <c r="N99" s="12">
        <f>'by country'!O101-'by country'!J101</f>
        <v>-5.0000000000000711E-2</v>
      </c>
      <c r="O99" s="66">
        <f>'by country'!Q101-'by country'!L101</f>
        <v>7.0000000000000284E-2</v>
      </c>
      <c r="P99" s="12">
        <f>'by country'!R101-'by country'!M101</f>
        <v>-0.16999999999999993</v>
      </c>
      <c r="Q99" s="12">
        <f>'by country'!S101-'by country'!N101</f>
        <v>0.27999999999999936</v>
      </c>
      <c r="R99" s="12">
        <f>'by country'!T101-'by country'!O101</f>
        <v>0.25</v>
      </c>
      <c r="S99" s="66"/>
      <c r="T99" s="12"/>
      <c r="U99" s="12"/>
      <c r="V99" s="12"/>
      <c r="W99" s="66">
        <f>'by country'!AA101-'by country'!Q101</f>
        <v>0.25999999999999979</v>
      </c>
      <c r="X99" s="12">
        <f>'by country'!AB101-'by country'!R101</f>
        <v>0.14000000000000057</v>
      </c>
      <c r="Y99" s="12">
        <f>'by country'!AC101-'by country'!S101</f>
        <v>0.11000000000000032</v>
      </c>
      <c r="Z99" s="12">
        <f>'by country'!AD101-'by country'!T101</f>
        <v>0.10000000000000053</v>
      </c>
      <c r="AA99" s="66">
        <f>'by country'!AF101-'by country'!AA101</f>
        <v>4.9999999999999822E-2</v>
      </c>
      <c r="AB99" s="12">
        <f>'by country'!AG101-'by country'!AB101</f>
        <v>-8.9999999999999858E-2</v>
      </c>
      <c r="AC99" s="12">
        <f>'by country'!AH101-'by country'!AC101</f>
        <v>-2.0000000000000462E-2</v>
      </c>
      <c r="AD99" s="12">
        <f>'by country'!AI101-'by country'!AD101</f>
        <v>-2.0000000000000462E-2</v>
      </c>
      <c r="AE99" s="66">
        <f>'by country'!AK101-'by country'!AF101</f>
        <v>0.17999999999999972</v>
      </c>
      <c r="AF99" s="12">
        <f>'by country'!AL101-'by country'!AG101</f>
        <v>0.14999999999999947</v>
      </c>
      <c r="AG99" s="12">
        <f>'by country'!AM101-'by country'!AH101</f>
        <v>0.14000000000000057</v>
      </c>
      <c r="AH99" s="12">
        <f>'by country'!AN101-'by country'!AI101</f>
        <v>0.19000000000000039</v>
      </c>
      <c r="AI99" s="66">
        <f>'by country'!AP101-'by country'!AK101</f>
        <v>0.20000000000000018</v>
      </c>
      <c r="AJ99" s="12">
        <f>'by country'!AQ101-'by country'!AL101</f>
        <v>0</v>
      </c>
      <c r="AK99" s="12">
        <f>'by country'!AR101-'by country'!AM101</f>
        <v>9.9999999999999645E-2</v>
      </c>
      <c r="AL99" s="12">
        <f>'by country'!AS101-'by country'!AN101</f>
        <v>0</v>
      </c>
      <c r="AM99" s="66">
        <f>'by country'!AU101-'by country'!AP101</f>
        <v>-0.20000000000000018</v>
      </c>
      <c r="AN99" s="12">
        <f>'by country'!AV101-'by country'!AQ101</f>
        <v>0.10000000000000053</v>
      </c>
      <c r="AO99" s="12">
        <f>'by country'!AW101-'by country'!AR101</f>
        <v>0</v>
      </c>
      <c r="AP99" s="12">
        <f>'by country'!AX101-'by country'!AS101</f>
        <v>0</v>
      </c>
      <c r="AQ99" s="66">
        <f>'by country'!AZ101-'by country'!AU101</f>
        <v>-9.9999999999999645E-2</v>
      </c>
      <c r="AR99" s="12">
        <f>'by country'!BA101-'by country'!AV101</f>
        <v>-0.10000000000000053</v>
      </c>
      <c r="AS99" s="12">
        <f>'by country'!BB101-'by country'!AW101</f>
        <v>-9.9999999999999645E-2</v>
      </c>
      <c r="AT99" s="12">
        <f>'by country'!BC101-'by country'!AX101</f>
        <v>0</v>
      </c>
      <c r="AU99" s="66">
        <f>'by country'!BE101-'by country'!AZ101</f>
        <v>-9.9999999999999645E-2</v>
      </c>
      <c r="AV99" s="12">
        <f>'by country'!BF101-'by country'!BA101</f>
        <v>-0.20000000000000018</v>
      </c>
      <c r="AW99" s="12">
        <f>'by country'!BG101-'by country'!BB101</f>
        <v>-0.10000000000000053</v>
      </c>
      <c r="AX99" s="12">
        <f>'by country'!BH101-'by country'!BC101</f>
        <v>-0.20000000000000018</v>
      </c>
      <c r="AY99" s="66">
        <f>'by country'!BJ101-'by country'!BE101</f>
        <v>0</v>
      </c>
      <c r="AZ99" s="12">
        <f>'by country'!BK101-'by country'!BF101</f>
        <v>-9.9999999999999645E-2</v>
      </c>
      <c r="BA99" s="12">
        <f>'by country'!BL101-'by country'!BG101</f>
        <v>-9.9999999999999645E-2</v>
      </c>
      <c r="BB99" s="12">
        <f>'by country'!BM101-'by country'!BH101</f>
        <v>0</v>
      </c>
      <c r="BC99" s="66">
        <f>'by country'!BO101-'by country'!BJ101</f>
        <v>8.0000000000000071E-2</v>
      </c>
      <c r="BD99" s="12">
        <f>'by country'!BP101-'by country'!BK101</f>
        <v>0.11000000000000032</v>
      </c>
      <c r="BE99" s="12">
        <f>'by country'!BQ101-'by country'!BL101</f>
        <v>4.9999999999999822E-2</v>
      </c>
      <c r="BF99" s="12">
        <f>'by country'!BR101-'by country'!BM101</f>
        <v>4.9999999999999822E-2</v>
      </c>
      <c r="BG99" s="65"/>
      <c r="BH99" s="9"/>
      <c r="BI99" s="9"/>
      <c r="BJ99" s="9"/>
      <c r="BK99" s="91">
        <f>'by country'!BO101-'by country'!G101</f>
        <v>0.54</v>
      </c>
      <c r="BL99" s="40">
        <f>'by country'!BP101-'by country'!H101</f>
        <v>-1.9999999999999574E-2</v>
      </c>
      <c r="BM99" s="40">
        <f>'by country'!BQ101-'by country'!I101</f>
        <v>8.9999999999999858E-2</v>
      </c>
      <c r="BN99" s="40">
        <f>'by country'!BR101-'by country'!J101</f>
        <v>0.3199999999999994</v>
      </c>
      <c r="BO99" s="148">
        <f t="shared" si="46"/>
        <v>0</v>
      </c>
      <c r="BP99" s="116">
        <f t="shared" si="47"/>
        <v>1</v>
      </c>
      <c r="BQ99" s="115">
        <f t="shared" si="48"/>
        <v>4</v>
      </c>
      <c r="BR99" s="114">
        <f t="shared" si="49"/>
        <v>11</v>
      </c>
      <c r="BS99" s="22">
        <f t="shared" si="50"/>
        <v>7</v>
      </c>
      <c r="BT99" s="117">
        <f t="shared" si="51"/>
        <v>11</v>
      </c>
      <c r="BU99" s="118">
        <f t="shared" si="52"/>
        <v>8</v>
      </c>
      <c r="BV99" s="119">
        <f t="shared" si="53"/>
        <v>2</v>
      </c>
      <c r="BW99" s="120">
        <f t="shared" si="54"/>
        <v>0</v>
      </c>
    </row>
    <row r="100" spans="1:75" x14ac:dyDescent="0.25">
      <c r="A100" s="11" t="s">
        <v>39</v>
      </c>
      <c r="B100" s="12"/>
      <c r="C100" s="12"/>
      <c r="D100" s="12"/>
      <c r="E100" s="12"/>
      <c r="F100" s="12"/>
      <c r="G100" s="66"/>
      <c r="H100" s="12"/>
      <c r="I100" s="12"/>
      <c r="J100" s="12"/>
      <c r="K100" s="66"/>
      <c r="L100" s="12"/>
      <c r="M100" s="12"/>
      <c r="N100" s="12"/>
      <c r="O100" s="66">
        <f>'by country'!Q102-'by country'!L102</f>
        <v>-0.44000000000000039</v>
      </c>
      <c r="P100" s="12">
        <f>'by country'!R102-'by country'!M102</f>
        <v>-0.57000000000000028</v>
      </c>
      <c r="Q100" s="12">
        <f>'by country'!S102-'by country'!N102</f>
        <v>-6.0000000000000497E-2</v>
      </c>
      <c r="R100" s="12">
        <f>'by country'!T102-'by country'!O102</f>
        <v>-6.0000000000000497E-2</v>
      </c>
      <c r="S100" s="66">
        <f>'by country'!V102-'by country'!Q102</f>
        <v>-9.9999999999999645E-2</v>
      </c>
      <c r="T100" s="12">
        <f>'by country'!W102-'by country'!R102</f>
        <v>-0.14999999999999947</v>
      </c>
      <c r="U100" s="12">
        <f>'by country'!X102-'by country'!S102</f>
        <v>-4.9999999999999822E-2</v>
      </c>
      <c r="V100" s="12">
        <f>'by country'!Y102-'by country'!T102</f>
        <v>-7.0000000000000284E-2</v>
      </c>
      <c r="W100" s="66">
        <f>'by country'!AA102-'by country'!V102</f>
        <v>8.9999999999999858E-2</v>
      </c>
      <c r="X100" s="12">
        <f>'by country'!AB102-'by country'!W102</f>
        <v>4.0000000000000036E-2</v>
      </c>
      <c r="Y100" s="12">
        <f>'by country'!AC102-'by country'!X102</f>
        <v>6.0000000000000497E-2</v>
      </c>
      <c r="Z100" s="12">
        <f>'by country'!AD102-'by country'!Y102</f>
        <v>1.0000000000000675E-2</v>
      </c>
      <c r="AA100" s="66">
        <f>'by country'!AF102-'by country'!AA102</f>
        <v>0.10999999999999943</v>
      </c>
      <c r="AB100" s="12">
        <f>'by country'!AG102-'by country'!AB102</f>
        <v>-1.0000000000000675E-2</v>
      </c>
      <c r="AC100" s="12">
        <f>'by country'!AH102-'by country'!AC102</f>
        <v>4.9999999999999822E-2</v>
      </c>
      <c r="AD100" s="12">
        <f>'by country'!AI102-'by country'!AD102</f>
        <v>2.9999999999999361E-2</v>
      </c>
      <c r="AE100" s="66">
        <f>'by country'!AK102-'by country'!AF102</f>
        <v>8.0000000000000071E-2</v>
      </c>
      <c r="AF100" s="12">
        <f>'by country'!AL102-'by country'!AG102</f>
        <v>2.0000000000000462E-2</v>
      </c>
      <c r="AG100" s="12">
        <f>'by country'!AM102-'by country'!AH102</f>
        <v>9.9999999999999645E-2</v>
      </c>
      <c r="AH100" s="12">
        <f>'by country'!AN102-'by country'!AI102</f>
        <v>0.14000000000000057</v>
      </c>
      <c r="AI100" s="66">
        <f>'by country'!AP102-'by country'!AK102</f>
        <v>0</v>
      </c>
      <c r="AJ100" s="12">
        <f>'by country'!AQ102-'by country'!AL102</f>
        <v>0</v>
      </c>
      <c r="AK100" s="12">
        <f>'by country'!AR102-'by country'!AM102</f>
        <v>0</v>
      </c>
      <c r="AL100" s="12">
        <f>'by country'!AS102-'by country'!AN102</f>
        <v>-0.10000000000000053</v>
      </c>
      <c r="AM100" s="66">
        <f>'by country'!AU102-'by country'!AP102</f>
        <v>0</v>
      </c>
      <c r="AN100" s="12">
        <f>'by country'!AV102-'by country'!AQ102</f>
        <v>0</v>
      </c>
      <c r="AO100" s="12">
        <f>'by country'!AW102-'by country'!AR102</f>
        <v>0</v>
      </c>
      <c r="AP100" s="12">
        <f>'by country'!AX102-'by country'!AS102</f>
        <v>0.10000000000000053</v>
      </c>
      <c r="AQ100" s="66">
        <f>'by country'!AZ102-'by country'!AU102</f>
        <v>-0.19999999999999929</v>
      </c>
      <c r="AR100" s="12">
        <f>'by country'!BA102-'by country'!AV102</f>
        <v>-0.20000000000000018</v>
      </c>
      <c r="AS100" s="12">
        <f>'by country'!BB102-'by country'!AW102</f>
        <v>-9.9999999999999645E-2</v>
      </c>
      <c r="AT100" s="12">
        <f>'by country'!BC102-'by country'!AX102</f>
        <v>-0.20000000000000018</v>
      </c>
      <c r="AU100" s="66">
        <f>'by country'!BE102-'by country'!AZ102</f>
        <v>9.9999999999999645E-2</v>
      </c>
      <c r="AV100" s="12">
        <f>'by country'!BF102-'by country'!BA102</f>
        <v>0</v>
      </c>
      <c r="AW100" s="12">
        <f>'by country'!BG102-'by country'!BB102</f>
        <v>-0.10000000000000053</v>
      </c>
      <c r="AX100" s="12">
        <f>'by country'!BH102-'by country'!BC102</f>
        <v>0</v>
      </c>
      <c r="AY100" s="66">
        <f>'by country'!BJ102-'by country'!BE102</f>
        <v>-0.20000000000000018</v>
      </c>
      <c r="AZ100" s="12">
        <f>'by country'!BK102-'by country'!BF102</f>
        <v>-0.20000000000000018</v>
      </c>
      <c r="BA100" s="12">
        <f>'by country'!BL102-'by country'!BG102</f>
        <v>0</v>
      </c>
      <c r="BB100" s="12">
        <f>'by country'!BM102-'by country'!BH102</f>
        <v>0</v>
      </c>
      <c r="BC100" s="66">
        <f>'by country'!BO102-'by country'!BJ102</f>
        <v>7.0000000000000284E-2</v>
      </c>
      <c r="BD100" s="12">
        <f>'by country'!BP102-'by country'!BK102</f>
        <v>3.0000000000000249E-2</v>
      </c>
      <c r="BE100" s="12">
        <f>'by country'!BQ102-'by country'!BL102</f>
        <v>-4.0000000000000036E-2</v>
      </c>
      <c r="BF100" s="12">
        <f>'by country'!BR102-'by country'!BM102</f>
        <v>-4.9999999999999822E-2</v>
      </c>
      <c r="BG100" s="66">
        <f>'by country'!BT102-'by country'!BO102</f>
        <v>-0.58000000000000007</v>
      </c>
      <c r="BH100" s="12">
        <f>'by country'!BU102-'by country'!BP102</f>
        <v>0.25</v>
      </c>
      <c r="BI100" s="12">
        <f>'by country'!BV102-'by country'!BQ102</f>
        <v>0.30000000000000071</v>
      </c>
      <c r="BJ100" s="12">
        <f>'by country'!BW102-'by country'!BR102</f>
        <v>-2.0000000000000462E-2</v>
      </c>
      <c r="BK100" s="91">
        <f>'by country'!BT102-'by country'!L102</f>
        <v>-1.0700000000000003</v>
      </c>
      <c r="BL100" s="40">
        <f>'by country'!BU102-'by country'!M102</f>
        <v>-0.79</v>
      </c>
      <c r="BM100" s="40">
        <f>'by country'!BV102-'by country'!N102</f>
        <v>0.16000000000000014</v>
      </c>
      <c r="BN100" s="40">
        <f>'by country'!BW102-'by country'!O102</f>
        <v>-0.22000000000000064</v>
      </c>
      <c r="BO100" s="148">
        <f t="shared" si="46"/>
        <v>2</v>
      </c>
      <c r="BP100" s="116">
        <f t="shared" si="47"/>
        <v>1</v>
      </c>
      <c r="BQ100" s="115">
        <f t="shared" si="48"/>
        <v>6</v>
      </c>
      <c r="BR100" s="114">
        <f t="shared" si="49"/>
        <v>12</v>
      </c>
      <c r="BS100" s="22">
        <f t="shared" si="50"/>
        <v>10</v>
      </c>
      <c r="BT100" s="117">
        <f t="shared" si="51"/>
        <v>14</v>
      </c>
      <c r="BU100" s="118">
        <f t="shared" si="52"/>
        <v>2</v>
      </c>
      <c r="BV100" s="119">
        <f t="shared" si="53"/>
        <v>1</v>
      </c>
      <c r="BW100" s="120">
        <f t="shared" si="54"/>
        <v>0</v>
      </c>
    </row>
    <row r="101" spans="1:75" x14ac:dyDescent="0.25">
      <c r="A101" s="11" t="s">
        <v>40</v>
      </c>
      <c r="B101" s="12"/>
      <c r="C101" s="12"/>
      <c r="D101" s="12"/>
      <c r="E101" s="12"/>
      <c r="F101" s="12"/>
      <c r="G101" s="66"/>
      <c r="H101" s="12"/>
      <c r="I101" s="12"/>
      <c r="J101" s="12"/>
      <c r="K101" s="66"/>
      <c r="L101" s="12"/>
      <c r="M101" s="12"/>
      <c r="N101" s="12"/>
      <c r="O101" s="66"/>
      <c r="P101" s="12"/>
      <c r="Q101" s="12"/>
      <c r="R101" s="12"/>
      <c r="S101" s="66"/>
      <c r="T101" s="12"/>
      <c r="U101" s="12"/>
      <c r="V101" s="12"/>
      <c r="W101" s="66"/>
      <c r="X101" s="12"/>
      <c r="Y101" s="12"/>
      <c r="Z101" s="12"/>
      <c r="AA101" s="66">
        <f>'by country'!AF103-'by country'!AA103</f>
        <v>-7.0000000000000284E-2</v>
      </c>
      <c r="AB101" s="12">
        <f>'by country'!AG103-'by country'!AB103</f>
        <v>-8.0000000000000071E-2</v>
      </c>
      <c r="AC101" s="12">
        <f>'by country'!AH103-'by country'!AC103</f>
        <v>-2.0000000000000462E-2</v>
      </c>
      <c r="AD101" s="12">
        <f>'by country'!AI103-'by country'!AD103</f>
        <v>-0.14000000000000057</v>
      </c>
      <c r="AE101" s="66">
        <f>'by country'!AK103-'by country'!AF103</f>
        <v>0.15000000000000036</v>
      </c>
      <c r="AF101" s="12">
        <f>'by country'!AL103-'by country'!AG103</f>
        <v>8.0000000000000071E-2</v>
      </c>
      <c r="AG101" s="12">
        <f>'by country'!AM103-'by country'!AH103</f>
        <v>4.0000000000000036E-2</v>
      </c>
      <c r="AH101" s="12">
        <f>'by country'!AN103-'by country'!AI103</f>
        <v>0.16000000000000014</v>
      </c>
      <c r="AI101" s="66">
        <f>'by country'!AP103-'by country'!AK103</f>
        <v>-0.10000000000000053</v>
      </c>
      <c r="AJ101" s="12">
        <f>'by country'!AQ103-'by country'!AL103</f>
        <v>-9.9999999999999645E-2</v>
      </c>
      <c r="AK101" s="12">
        <f>'by country'!AR103-'by country'!AM103</f>
        <v>0</v>
      </c>
      <c r="AL101" s="12">
        <f>'by country'!AS103-'by country'!AN103</f>
        <v>-0.20000000000000018</v>
      </c>
      <c r="AM101" s="66">
        <f>'by country'!AU103-'by country'!AP103</f>
        <v>0.10000000000000053</v>
      </c>
      <c r="AN101" s="12">
        <f>'by country'!AV103-'by country'!AQ103</f>
        <v>9.9999999999999645E-2</v>
      </c>
      <c r="AO101" s="12">
        <f>'by country'!AW103-'by country'!AR103</f>
        <v>0.20000000000000018</v>
      </c>
      <c r="AP101" s="12">
        <f>'by country'!AX103-'by country'!AS103</f>
        <v>0.29999999999999982</v>
      </c>
      <c r="AQ101" s="66">
        <f>'by country'!AZ103-'by country'!AU103</f>
        <v>-0.60000000000000053</v>
      </c>
      <c r="AR101" s="12">
        <f>'by country'!BA103-'by country'!AV103</f>
        <v>-0.5</v>
      </c>
      <c r="AS101" s="12">
        <f>'by country'!BB103-'by country'!AW103</f>
        <v>-0.40000000000000036</v>
      </c>
      <c r="AT101" s="12">
        <f>'by country'!BC103-'by country'!AX103</f>
        <v>-0.5</v>
      </c>
      <c r="AU101" s="66">
        <f>'by country'!BE103-'by country'!AZ103</f>
        <v>0.79999999999999982</v>
      </c>
      <c r="AV101" s="12">
        <f>'by country'!BF103-'by country'!BA103</f>
        <v>0.90000000000000036</v>
      </c>
      <c r="AW101" s="12">
        <f>'by country'!BG103-'by country'!BB103</f>
        <v>0.5</v>
      </c>
      <c r="AX101" s="12">
        <f>'by country'!BH103-'by country'!BC103</f>
        <v>0.70000000000000018</v>
      </c>
      <c r="AY101" s="66">
        <f>'by country'!BJ103-'by country'!BE103</f>
        <v>0.10000000000000053</v>
      </c>
      <c r="AZ101" s="12">
        <f>'by country'!BK103-'by country'!BF103</f>
        <v>9.9999999999999645E-2</v>
      </c>
      <c r="BA101" s="12">
        <f>'by country'!BL103-'by country'!BG103</f>
        <v>0</v>
      </c>
      <c r="BB101" s="12">
        <f>'by country'!BM103-'by country'!BH103</f>
        <v>-9.9999999999999645E-2</v>
      </c>
      <c r="BC101" s="66">
        <f>'by country'!BO103-'by country'!BJ103</f>
        <v>0.29999999999999982</v>
      </c>
      <c r="BD101" s="12">
        <f>'by country'!BP103-'by country'!BK103</f>
        <v>0.32000000000000028</v>
      </c>
      <c r="BE101" s="12">
        <f>'by country'!BQ103-'by country'!BL103</f>
        <v>0.1800000000000006</v>
      </c>
      <c r="BF101" s="12">
        <f>'by country'!BR103-'by country'!BM103</f>
        <v>0.25999999999999979</v>
      </c>
      <c r="BG101" s="66">
        <f>'by country'!BT103-'by country'!BO103</f>
        <v>-0.37999999999999989</v>
      </c>
      <c r="BH101" s="12">
        <f>'by country'!BU103-'by country'!BP103</f>
        <v>-0.6899999999999995</v>
      </c>
      <c r="BI101" s="12">
        <f>'by country'!BV103-'by country'!BQ103</f>
        <v>0.27999999999999936</v>
      </c>
      <c r="BJ101" s="12">
        <f>'by country'!BW103-'by country'!BR103</f>
        <v>-0.28000000000000025</v>
      </c>
      <c r="BK101" s="91">
        <f>'by country'!BT103-'by country'!AA103</f>
        <v>0.29999999999999982</v>
      </c>
      <c r="BL101" s="40">
        <f>'by country'!BU103-'by country'!AB103</f>
        <v>0.13000000000000078</v>
      </c>
      <c r="BM101" s="40">
        <f>'by country'!BV103-'by country'!AC103</f>
        <v>0.77999999999999936</v>
      </c>
      <c r="BN101" s="40">
        <f>'by country'!BW103-'by country'!AD103</f>
        <v>0.19999999999999929</v>
      </c>
      <c r="BO101" s="148">
        <f t="shared" si="46"/>
        <v>2</v>
      </c>
      <c r="BP101" s="116">
        <f t="shared" si="47"/>
        <v>5</v>
      </c>
      <c r="BQ101" s="115">
        <f t="shared" si="48"/>
        <v>2</v>
      </c>
      <c r="BR101" s="114">
        <f t="shared" si="49"/>
        <v>6</v>
      </c>
      <c r="BS101" s="22">
        <f t="shared" si="50"/>
        <v>2</v>
      </c>
      <c r="BT101" s="117">
        <f t="shared" si="51"/>
        <v>6</v>
      </c>
      <c r="BU101" s="118">
        <f t="shared" si="52"/>
        <v>4</v>
      </c>
      <c r="BV101" s="119">
        <f t="shared" si="53"/>
        <v>6</v>
      </c>
      <c r="BW101" s="120">
        <f t="shared" si="54"/>
        <v>3</v>
      </c>
    </row>
    <row r="102" spans="1:75" x14ac:dyDescent="0.25">
      <c r="A102" s="11" t="s">
        <v>41</v>
      </c>
      <c r="B102" s="12">
        <v>5.35</v>
      </c>
      <c r="C102" s="12">
        <v>5.51</v>
      </c>
      <c r="D102" s="12">
        <v>5.75</v>
      </c>
      <c r="E102" s="12">
        <v>5.93</v>
      </c>
      <c r="F102" s="12">
        <v>5.71</v>
      </c>
      <c r="G102" s="66"/>
      <c r="H102" s="12"/>
      <c r="I102" s="12"/>
      <c r="J102" s="12"/>
      <c r="K102" s="66"/>
      <c r="L102" s="12"/>
      <c r="M102" s="12"/>
      <c r="N102" s="12"/>
      <c r="O102" s="66"/>
      <c r="P102" s="12"/>
      <c r="Q102" s="12"/>
      <c r="R102" s="12"/>
      <c r="S102" s="66"/>
      <c r="T102" s="12"/>
      <c r="U102" s="12"/>
      <c r="V102" s="12"/>
      <c r="W102" s="66">
        <f>'by country'!AA104-'by country'!G104</f>
        <v>0.50999999999999979</v>
      </c>
      <c r="X102" s="12">
        <f>'by country'!AB104-'by country'!H104</f>
        <v>0.22999999999999954</v>
      </c>
      <c r="Y102" s="12">
        <f>'by country'!AC104-'by country'!I104</f>
        <v>-1.0000000000000675E-2</v>
      </c>
      <c r="Z102" s="12">
        <f>'by country'!AD104-'by country'!J104</f>
        <v>0.12000000000000011</v>
      </c>
      <c r="AA102" s="66">
        <f>'by country'!AF104-'by country'!AA104</f>
        <v>-4.0000000000000036E-2</v>
      </c>
      <c r="AB102" s="12">
        <f>'by country'!AG104-'by country'!AB104</f>
        <v>-3.0000000000000249E-2</v>
      </c>
      <c r="AC102" s="12">
        <f>'by country'!AH104-'by country'!AC104</f>
        <v>2.0000000000000462E-2</v>
      </c>
      <c r="AD102" s="12">
        <f>'by country'!AI104-'by country'!AD104</f>
        <v>9.9999999999997868E-3</v>
      </c>
      <c r="AE102" s="66">
        <f>'by country'!AK104-'by country'!AF104</f>
        <v>3.0000000000000249E-2</v>
      </c>
      <c r="AF102" s="12">
        <f>'by country'!AL104-'by country'!AG104</f>
        <v>0.15000000000000036</v>
      </c>
      <c r="AG102" s="12">
        <f>'by country'!AM104-'by country'!AH104</f>
        <v>5.9999999999999609E-2</v>
      </c>
      <c r="AH102" s="12">
        <f>'by country'!AN104-'by country'!AI104</f>
        <v>0.11000000000000032</v>
      </c>
      <c r="AI102" s="66">
        <f>'by country'!AP104-'by country'!AK104</f>
        <v>-0.20000000000000018</v>
      </c>
      <c r="AJ102" s="12">
        <f>'by country'!AQ104-'by country'!AL104</f>
        <v>-0.40000000000000036</v>
      </c>
      <c r="AK102" s="12">
        <f>'by country'!AR104-'by country'!AM104</f>
        <v>-0.29999999999999982</v>
      </c>
      <c r="AL102" s="12">
        <f>'by country'!AS104-'by country'!AN104</f>
        <v>-0.20000000000000018</v>
      </c>
      <c r="AM102" s="66">
        <f>'by country'!AU104-'by country'!AP104</f>
        <v>0</v>
      </c>
      <c r="AN102" s="12">
        <f>'by country'!AV104-'by country'!AQ104</f>
        <v>0.10000000000000053</v>
      </c>
      <c r="AO102" s="12">
        <f>'by country'!AW104-'by country'!AR104</f>
        <v>9.9999999999999645E-2</v>
      </c>
      <c r="AP102" s="12">
        <f>'by country'!AX104-'by country'!AS104</f>
        <v>0</v>
      </c>
      <c r="AQ102" s="66">
        <f>'by country'!AZ104-'by country'!AU104</f>
        <v>0</v>
      </c>
      <c r="AR102" s="12">
        <f>'by country'!BA104-'by country'!AV104</f>
        <v>-0.10000000000000053</v>
      </c>
      <c r="AS102" s="12">
        <f>'by country'!BB104-'by country'!AW104</f>
        <v>0</v>
      </c>
      <c r="AT102" s="12">
        <f>'by country'!BC104-'by country'!AX104</f>
        <v>-9.9999999999999645E-2</v>
      </c>
      <c r="AU102" s="66">
        <f>'by country'!BE104-'by country'!AZ104</f>
        <v>0.10000000000000053</v>
      </c>
      <c r="AV102" s="12">
        <f>'by country'!BF104-'by country'!BA104</f>
        <v>0.20000000000000018</v>
      </c>
      <c r="AW102" s="12">
        <f>'by country'!BG104-'by country'!BB104</f>
        <v>0</v>
      </c>
      <c r="AX102" s="12">
        <f>'by country'!BH104-'by country'!BC104</f>
        <v>0.29999999999999982</v>
      </c>
      <c r="AY102" s="66">
        <f>'by country'!BJ104-'by country'!BE104</f>
        <v>9.9999999999999645E-2</v>
      </c>
      <c r="AZ102" s="12">
        <f>'by country'!BK104-'by country'!BF104</f>
        <v>0.10000000000000053</v>
      </c>
      <c r="BA102" s="12">
        <f>'by country'!BL104-'by country'!BG104</f>
        <v>0.20000000000000018</v>
      </c>
      <c r="BB102" s="12">
        <f>'by country'!BM104-'by country'!BH104</f>
        <v>0</v>
      </c>
      <c r="BC102" s="66">
        <f>'by country'!BO104-'by country'!BJ104</f>
        <v>0.25</v>
      </c>
      <c r="BD102" s="12">
        <f>'by country'!BP104-'by country'!BK104</f>
        <v>0.19999999999999929</v>
      </c>
      <c r="BE102" s="12">
        <f>'by country'!BQ104-'by country'!BL104</f>
        <v>3.0000000000000249E-2</v>
      </c>
      <c r="BF102" s="12">
        <f>'by country'!BR104-'by country'!BM104</f>
        <v>8.9999999999999858E-2</v>
      </c>
      <c r="BG102" s="66">
        <f>'by country'!BT104-'by country'!BO104</f>
        <v>-0.12000000000000011</v>
      </c>
      <c r="BH102" s="12">
        <f>'by country'!BU104-'by country'!BP104</f>
        <v>-0.33000000000000007</v>
      </c>
      <c r="BI102" s="12">
        <f>'by country'!BV104-'by country'!BQ104</f>
        <v>0.4399999999999995</v>
      </c>
      <c r="BJ102" s="12">
        <f>'by country'!BW104-'by country'!BR104</f>
        <v>3.0000000000000249E-2</v>
      </c>
      <c r="BK102" s="91">
        <f>'by country'!BT104-'by country'!B104</f>
        <v>0.78000000000000025</v>
      </c>
      <c r="BL102" s="40">
        <f>'by country'!BU104-'by country'!C104</f>
        <v>0.25999999999999979</v>
      </c>
      <c r="BM102" s="40">
        <f>'by country'!BV104-'by country'!D104</f>
        <v>0.51999999999999957</v>
      </c>
      <c r="BN102" s="40">
        <f>'by country'!BW104-'by country'!E104</f>
        <v>0.39000000000000057</v>
      </c>
      <c r="BO102" s="148">
        <f t="shared" si="46"/>
        <v>0</v>
      </c>
      <c r="BP102" s="116">
        <f t="shared" si="47"/>
        <v>3</v>
      </c>
      <c r="BQ102" s="115">
        <f t="shared" si="48"/>
        <v>3</v>
      </c>
      <c r="BR102" s="114">
        <f t="shared" si="49"/>
        <v>5</v>
      </c>
      <c r="BS102" s="22">
        <f t="shared" si="50"/>
        <v>6</v>
      </c>
      <c r="BT102" s="117">
        <f t="shared" si="51"/>
        <v>13</v>
      </c>
      <c r="BU102" s="118">
        <f t="shared" si="52"/>
        <v>7</v>
      </c>
      <c r="BV102" s="119">
        <f t="shared" si="53"/>
        <v>2</v>
      </c>
      <c r="BW102" s="120">
        <f t="shared" si="54"/>
        <v>5</v>
      </c>
    </row>
    <row r="103" spans="1:75" x14ac:dyDescent="0.25">
      <c r="A103" s="11" t="s">
        <v>42</v>
      </c>
      <c r="B103" s="12">
        <v>4.4400000000000004</v>
      </c>
      <c r="C103" s="12">
        <v>3.77</v>
      </c>
      <c r="D103" s="12">
        <v>4.55</v>
      </c>
      <c r="E103" s="12">
        <v>5.38</v>
      </c>
      <c r="F103" s="12">
        <v>4.6100000000000003</v>
      </c>
      <c r="G103" s="66">
        <f>'by country'!G105-'by country'!B105</f>
        <v>0.16999999999999993</v>
      </c>
      <c r="H103" s="12">
        <f>'by country'!H105-'by country'!C105</f>
        <v>0.2200000000000002</v>
      </c>
      <c r="I103" s="12">
        <f>'by country'!I105-'by country'!D105</f>
        <v>-0.13999999999999968</v>
      </c>
      <c r="J103" s="12">
        <f>'by country'!J105-'by country'!E105</f>
        <v>-0.11000000000000032</v>
      </c>
      <c r="K103" s="66">
        <f>'by country'!L105-'by country'!G105</f>
        <v>0.39999999999999947</v>
      </c>
      <c r="L103" s="12">
        <f>'by country'!M105-'by country'!H105</f>
        <v>1.0699999999999994</v>
      </c>
      <c r="M103" s="12">
        <f>'by country'!N105-'by country'!I105</f>
        <v>0.25</v>
      </c>
      <c r="N103" s="12">
        <f>'by country'!O105-'by country'!J105</f>
        <v>0.12000000000000011</v>
      </c>
      <c r="O103" s="66">
        <f>'by country'!Q105-'by country'!L105</f>
        <v>-0.37000000000000011</v>
      </c>
      <c r="P103" s="12">
        <f>'by country'!R105-'by country'!M105</f>
        <v>-0.98999999999999932</v>
      </c>
      <c r="Q103" s="12">
        <f>'by country'!S105-'by country'!N105</f>
        <v>-8.0000000000000071E-2</v>
      </c>
      <c r="R103" s="12">
        <f>'by country'!T105-'by country'!O105</f>
        <v>0</v>
      </c>
      <c r="S103" s="66">
        <f>'by country'!V105-'by country'!Q105</f>
        <v>-0.19999999999999929</v>
      </c>
      <c r="T103" s="12">
        <f>'by country'!W105-'by country'!R105</f>
        <v>-5.0000000000000711E-2</v>
      </c>
      <c r="U103" s="12">
        <f>'by country'!X105-'by country'!S105</f>
        <v>-0.33999999999999986</v>
      </c>
      <c r="V103" s="12">
        <f>'by country'!Y105-'by country'!T105</f>
        <v>-0.33000000000000007</v>
      </c>
      <c r="W103" s="66">
        <f>'by country'!AA105-'by country'!V105</f>
        <v>7.9999999999999183E-2</v>
      </c>
      <c r="X103" s="12">
        <f>'by country'!AB105-'by country'!W105</f>
        <v>-0.10999999999999943</v>
      </c>
      <c r="Y103" s="12">
        <f>'by country'!AC105-'by country'!X105</f>
        <v>0.16000000000000014</v>
      </c>
      <c r="Z103" s="12">
        <f>'by country'!AD105-'by country'!Y105</f>
        <v>5.0000000000000711E-2</v>
      </c>
      <c r="AA103" s="66">
        <f>'by country'!AF105-'by country'!AA105</f>
        <v>-0.21999999999999975</v>
      </c>
      <c r="AB103" s="12">
        <f>'by country'!AG105-'by country'!AB105</f>
        <v>-0.18999999999999995</v>
      </c>
      <c r="AC103" s="12">
        <f>'by country'!AH105-'by country'!AC105</f>
        <v>-3.0000000000000249E-2</v>
      </c>
      <c r="AD103" s="12">
        <f>'by country'!AI105-'by country'!AD105</f>
        <v>-0.15000000000000036</v>
      </c>
      <c r="AE103" s="66">
        <f>'by country'!AK105-'by country'!AF105</f>
        <v>0.10000000000000053</v>
      </c>
      <c r="AF103" s="12">
        <f>'by country'!AL105-'by country'!AG105</f>
        <v>-2.0000000000000018E-2</v>
      </c>
      <c r="AG103" s="12">
        <f>'by country'!AM105-'by country'!AH105</f>
        <v>-7.0000000000000284E-2</v>
      </c>
      <c r="AH103" s="12">
        <f>'by country'!AN105-'by country'!AI105</f>
        <v>4.0000000000000036E-2</v>
      </c>
      <c r="AI103" s="66">
        <f>'by country'!AP105-'by country'!AK105</f>
        <v>-0.10000000000000053</v>
      </c>
      <c r="AJ103" s="12">
        <f>'by country'!AQ105-'by country'!AL105</f>
        <v>-0.20000000000000018</v>
      </c>
      <c r="AK103" s="12">
        <f>'by country'!AR105-'by country'!AM105</f>
        <v>0</v>
      </c>
      <c r="AL103" s="12">
        <f>'by country'!AS105-'by country'!AN105</f>
        <v>-9.9999999999999645E-2</v>
      </c>
      <c r="AM103" s="66">
        <f>'by country'!AU105-'by country'!AP105</f>
        <v>0</v>
      </c>
      <c r="AN103" s="12">
        <f>'by country'!AV105-'by country'!AQ105</f>
        <v>-0.20000000000000018</v>
      </c>
      <c r="AO103" s="12">
        <f>'by country'!AW105-'by country'!AR105</f>
        <v>0</v>
      </c>
      <c r="AP103" s="12">
        <f>'by country'!AX105-'by country'!AS105</f>
        <v>0</v>
      </c>
      <c r="AQ103" s="66">
        <f>'by country'!AZ105-'by country'!AU105</f>
        <v>0.10000000000000053</v>
      </c>
      <c r="AR103" s="12">
        <f>'by country'!BA105-'by country'!AV105</f>
        <v>0.30000000000000027</v>
      </c>
      <c r="AS103" s="12">
        <f>'by country'!BB105-'by country'!AW105</f>
        <v>0.10000000000000053</v>
      </c>
      <c r="AT103" s="12">
        <f>'by country'!BC105-'by country'!AX105</f>
        <v>0</v>
      </c>
      <c r="AU103" s="66">
        <f>'by country'!BE105-'by country'!AZ105</f>
        <v>9.9999999999999645E-2</v>
      </c>
      <c r="AV103" s="12">
        <f>'by country'!BF105-'by country'!BA105</f>
        <v>-0.10000000000000009</v>
      </c>
      <c r="AW103" s="12">
        <f>'by country'!BG105-'by country'!BB105</f>
        <v>-0.30000000000000071</v>
      </c>
      <c r="AX103" s="12">
        <f>'by country'!BH105-'by country'!BC105</f>
        <v>0</v>
      </c>
      <c r="AY103" s="66">
        <f>'by country'!BJ105-'by country'!BE105</f>
        <v>0.40000000000000036</v>
      </c>
      <c r="AZ103" s="12">
        <f>'by country'!BK105-'by country'!BF105</f>
        <v>0.39999999999999991</v>
      </c>
      <c r="BA103" s="12">
        <f>'by country'!BL105-'by country'!BG105</f>
        <v>0.40000000000000036</v>
      </c>
      <c r="BB103" s="12">
        <f>'by country'!BM105-'by country'!BH105</f>
        <v>0.29999999999999982</v>
      </c>
      <c r="BC103" s="65"/>
      <c r="BD103" s="9"/>
      <c r="BE103" s="9"/>
      <c r="BF103" s="9"/>
      <c r="BG103" s="65"/>
      <c r="BH103" s="9"/>
      <c r="BI103" s="9"/>
      <c r="BJ103" s="9"/>
      <c r="BK103" s="91">
        <f>'by country'!BJ105-'by country'!B105</f>
        <v>0.45999999999999996</v>
      </c>
      <c r="BL103" s="40">
        <f>'by country'!BK105-'by country'!C105</f>
        <v>0.12999999999999989</v>
      </c>
      <c r="BM103" s="40">
        <f>'by country'!BL105-'by country'!D105</f>
        <v>-4.9999999999999822E-2</v>
      </c>
      <c r="BN103" s="40">
        <f>'by country'!BM105-'by country'!E105</f>
        <v>-0.17999999999999972</v>
      </c>
      <c r="BO103" s="148">
        <f t="shared" si="46"/>
        <v>1</v>
      </c>
      <c r="BP103" s="116">
        <f t="shared" si="47"/>
        <v>4</v>
      </c>
      <c r="BQ103" s="115">
        <f t="shared" si="48"/>
        <v>7</v>
      </c>
      <c r="BR103" s="114">
        <f t="shared" si="49"/>
        <v>9</v>
      </c>
      <c r="BS103" s="22">
        <f t="shared" si="50"/>
        <v>7</v>
      </c>
      <c r="BT103" s="117">
        <f t="shared" si="51"/>
        <v>7</v>
      </c>
      <c r="BU103" s="118">
        <f t="shared" si="52"/>
        <v>5</v>
      </c>
      <c r="BV103" s="119">
        <f t="shared" si="53"/>
        <v>6</v>
      </c>
      <c r="BW103" s="120">
        <f t="shared" si="54"/>
        <v>6</v>
      </c>
    </row>
    <row r="104" spans="1:75" x14ac:dyDescent="0.25">
      <c r="A104" s="11" t="s">
        <v>74</v>
      </c>
      <c r="B104" s="12"/>
      <c r="C104" s="12"/>
      <c r="D104" s="12"/>
      <c r="E104" s="12"/>
      <c r="F104" s="12"/>
      <c r="G104" s="66"/>
      <c r="H104" s="12"/>
      <c r="I104" s="12"/>
      <c r="J104" s="12"/>
      <c r="K104" s="66"/>
      <c r="L104" s="12"/>
      <c r="M104" s="12"/>
      <c r="N104" s="12"/>
      <c r="O104" s="66"/>
      <c r="P104" s="12"/>
      <c r="Q104" s="12"/>
      <c r="R104" s="12"/>
      <c r="S104" s="66"/>
      <c r="T104" s="12"/>
      <c r="U104" s="12"/>
      <c r="V104" s="12"/>
      <c r="W104" s="66"/>
      <c r="X104" s="12"/>
      <c r="Y104" s="12"/>
      <c r="Z104" s="12"/>
      <c r="AA104" s="66">
        <f>'by country'!AF106-'by country'!AA106</f>
        <v>0.12999999999999989</v>
      </c>
      <c r="AB104" s="12">
        <f>'by country'!AG106-'by country'!AB106</f>
        <v>0.24000000000000021</v>
      </c>
      <c r="AC104" s="12">
        <f>'by country'!AH106-'by country'!AC106</f>
        <v>4.0000000000000036E-2</v>
      </c>
      <c r="AD104" s="12">
        <f>'by country'!AI106-'by country'!AD106</f>
        <v>-2.9999999999999361E-2</v>
      </c>
      <c r="AE104" s="66"/>
      <c r="AF104" s="12"/>
      <c r="AG104" s="12"/>
      <c r="AH104" s="12"/>
      <c r="AI104" s="65"/>
      <c r="AJ104" s="9"/>
      <c r="AK104" s="9"/>
      <c r="AL104" s="9"/>
      <c r="AM104" s="66">
        <f>'by country'!AU106-'by country'!AF106</f>
        <v>-9.9999999999999645E-2</v>
      </c>
      <c r="AN104" s="12">
        <f>'by country'!AV106-'by country'!AG106</f>
        <v>-9.0000000000000746E-2</v>
      </c>
      <c r="AO104" s="12">
        <f>'by country'!AW106-'by country'!AH106</f>
        <v>-0.33000000000000007</v>
      </c>
      <c r="AP104" s="12">
        <f>'by country'!AX106-'by country'!AI106</f>
        <v>-0.10000000000000142</v>
      </c>
      <c r="AQ104" s="65"/>
      <c r="AR104" s="9"/>
      <c r="AS104" s="9"/>
      <c r="AT104" s="9"/>
      <c r="AU104" s="66">
        <f>'by country'!BE106-'by country'!AU106</f>
        <v>-9.9999999999999645E-2</v>
      </c>
      <c r="AV104" s="12">
        <f>'by country'!BF106-'by country'!AV106</f>
        <v>-9.9999999999999645E-2</v>
      </c>
      <c r="AW104" s="12">
        <f>'by country'!BG106-'by country'!AW106</f>
        <v>-0.19999999999999929</v>
      </c>
      <c r="AX104" s="12">
        <f>'by country'!BH106-'by country'!AX106</f>
        <v>-0.19999999999999929</v>
      </c>
      <c r="AY104" s="65"/>
      <c r="AZ104" s="9"/>
      <c r="BA104" s="9"/>
      <c r="BB104" s="9"/>
      <c r="BC104" s="65"/>
      <c r="BD104" s="9"/>
      <c r="BE104" s="9"/>
      <c r="BF104" s="9"/>
      <c r="BG104" s="65"/>
      <c r="BH104" s="9"/>
      <c r="BI104" s="9"/>
      <c r="BJ104" s="9"/>
      <c r="BK104" s="91">
        <f>'by country'!BE106-'by country'!AA106</f>
        <v>-6.9999999999999396E-2</v>
      </c>
      <c r="BL104" s="40">
        <f>'by country'!BF106-'by country'!AB106</f>
        <v>4.9999999999999822E-2</v>
      </c>
      <c r="BM104" s="40">
        <f>'by country'!BG106-'by country'!AC106</f>
        <v>-0.48999999999999932</v>
      </c>
      <c r="BN104" s="40">
        <f>'by country'!BH106-'by country'!AD106</f>
        <v>-0.33000000000000007</v>
      </c>
      <c r="BO104" s="148">
        <f t="shared" si="46"/>
        <v>0</v>
      </c>
      <c r="BP104" s="116">
        <f t="shared" si="47"/>
        <v>1</v>
      </c>
      <c r="BQ104" s="115">
        <f t="shared" si="48"/>
        <v>2</v>
      </c>
      <c r="BR104" s="114">
        <f t="shared" si="49"/>
        <v>6</v>
      </c>
      <c r="BS104" s="22">
        <f t="shared" si="50"/>
        <v>0</v>
      </c>
      <c r="BT104" s="117">
        <f t="shared" si="51"/>
        <v>1</v>
      </c>
      <c r="BU104" s="118">
        <f t="shared" si="52"/>
        <v>2</v>
      </c>
      <c r="BV104" s="119">
        <f t="shared" si="53"/>
        <v>0</v>
      </c>
      <c r="BW104" s="120">
        <f t="shared" si="54"/>
        <v>0</v>
      </c>
    </row>
    <row r="105" spans="1:75" x14ac:dyDescent="0.25">
      <c r="A105" s="11" t="s">
        <v>80</v>
      </c>
      <c r="B105" s="12"/>
      <c r="C105" s="12"/>
      <c r="D105" s="12"/>
      <c r="E105" s="12"/>
      <c r="F105" s="12"/>
      <c r="G105" s="66"/>
      <c r="H105" s="12"/>
      <c r="I105" s="12"/>
      <c r="J105" s="12"/>
      <c r="K105" s="66"/>
      <c r="L105" s="12"/>
      <c r="M105" s="12"/>
      <c r="N105" s="12"/>
      <c r="O105" s="66"/>
      <c r="P105" s="12"/>
      <c r="Q105" s="12"/>
      <c r="R105" s="12"/>
      <c r="S105" s="66"/>
      <c r="T105" s="12"/>
      <c r="U105" s="12"/>
      <c r="V105" s="12"/>
      <c r="W105" s="66"/>
      <c r="X105" s="12"/>
      <c r="Y105" s="12"/>
      <c r="Z105" s="12"/>
      <c r="AA105" s="66"/>
      <c r="AB105" s="12"/>
      <c r="AC105" s="12"/>
      <c r="AD105" s="12"/>
      <c r="AE105" s="66"/>
      <c r="AF105" s="12"/>
      <c r="AG105" s="12"/>
      <c r="AH105" s="12"/>
      <c r="AI105" s="65"/>
      <c r="AJ105" s="9"/>
      <c r="AK105" s="9"/>
      <c r="AL105" s="9"/>
      <c r="AM105" s="66">
        <f>'by country'!AU107-'by country'!AP107</f>
        <v>-9.9999999999999645E-2</v>
      </c>
      <c r="AN105" s="12">
        <f>'by country'!AV107-'by country'!AQ107</f>
        <v>0</v>
      </c>
      <c r="AO105" s="12">
        <f>'by country'!AW107-'by country'!AR107</f>
        <v>-0.10000000000000053</v>
      </c>
      <c r="AP105" s="12">
        <f>'by country'!AX107-'by country'!AS107</f>
        <v>0</v>
      </c>
      <c r="AQ105" s="65"/>
      <c r="AR105" s="9"/>
      <c r="AS105" s="9"/>
      <c r="AT105" s="9"/>
      <c r="AU105" s="65"/>
      <c r="AV105" s="9"/>
      <c r="AW105" s="9"/>
      <c r="AX105" s="9"/>
      <c r="AY105" s="66">
        <f>'by country'!BJ107-'by country'!AU107</f>
        <v>-0.30000000000000071</v>
      </c>
      <c r="AZ105" s="12">
        <f>'by country'!BK107-'by country'!AV107</f>
        <v>-0.19999999999999929</v>
      </c>
      <c r="BA105" s="12">
        <f>'by country'!BL107-'by country'!AW107</f>
        <v>-0.29999999999999982</v>
      </c>
      <c r="BB105" s="12">
        <f>'by country'!BM107-'by country'!AX107</f>
        <v>-0.29999999999999893</v>
      </c>
      <c r="BC105" s="66">
        <f>'by country'!BO107-'by country'!BJ107</f>
        <v>0.32000000000000028</v>
      </c>
      <c r="BD105" s="12">
        <f>'by country'!BP107-'by country'!BK107</f>
        <v>0.26999999999999957</v>
      </c>
      <c r="BE105" s="12">
        <f>'by country'!BQ107-'by country'!BL107</f>
        <v>0.1800000000000006</v>
      </c>
      <c r="BF105" s="12">
        <f>'by country'!BR107-'by country'!BM107</f>
        <v>0.13999999999999879</v>
      </c>
      <c r="BG105" s="66">
        <f>'by country'!BT107-'by country'!BO107</f>
        <v>-0.5</v>
      </c>
      <c r="BH105" s="12">
        <f>'by country'!BU107-'by country'!BP107</f>
        <v>-0.61000000000000032</v>
      </c>
      <c r="BI105" s="12">
        <f>'by country'!BV107-'by country'!BQ107</f>
        <v>0.25</v>
      </c>
      <c r="BJ105" s="12">
        <f>'by country'!BW107-'by country'!BR107</f>
        <v>-0.42999999999999972</v>
      </c>
      <c r="BK105" s="91">
        <f>'by country'!BT107-'by country'!AP107</f>
        <v>-0.58000000000000007</v>
      </c>
      <c r="BL105" s="40">
        <f>'by country'!BU107-'by country'!AQ107</f>
        <v>-0.54</v>
      </c>
      <c r="BM105" s="40">
        <f>'by country'!BV107-'by country'!AR107</f>
        <v>3.0000000000000249E-2</v>
      </c>
      <c r="BN105" s="40">
        <f>'by country'!BW107-'by country'!AS107</f>
        <v>-0.58999999999999986</v>
      </c>
      <c r="BO105" s="148">
        <f t="shared" si="46"/>
        <v>1</v>
      </c>
      <c r="BP105" s="116">
        <f t="shared" si="47"/>
        <v>5</v>
      </c>
      <c r="BQ105" s="115">
        <f t="shared" si="48"/>
        <v>1</v>
      </c>
      <c r="BR105" s="114">
        <f t="shared" si="49"/>
        <v>2</v>
      </c>
      <c r="BS105" s="22">
        <f t="shared" si="50"/>
        <v>2</v>
      </c>
      <c r="BT105" s="117">
        <f t="shared" si="51"/>
        <v>0</v>
      </c>
      <c r="BU105" s="118">
        <f t="shared" si="52"/>
        <v>3</v>
      </c>
      <c r="BV105" s="119">
        <f t="shared" si="53"/>
        <v>2</v>
      </c>
      <c r="BW105" s="120">
        <f t="shared" si="54"/>
        <v>0</v>
      </c>
    </row>
    <row r="106" spans="1:75" x14ac:dyDescent="0.25">
      <c r="A106" s="11" t="s">
        <v>73</v>
      </c>
      <c r="B106" s="12"/>
      <c r="C106" s="12"/>
      <c r="D106" s="12"/>
      <c r="E106" s="12"/>
      <c r="F106" s="12"/>
      <c r="G106" s="66"/>
      <c r="H106" s="12"/>
      <c r="I106" s="12"/>
      <c r="J106" s="12"/>
      <c r="K106" s="66"/>
      <c r="L106" s="12"/>
      <c r="M106" s="12"/>
      <c r="N106" s="12"/>
      <c r="O106" s="66"/>
      <c r="P106" s="12"/>
      <c r="Q106" s="12"/>
      <c r="R106" s="12"/>
      <c r="S106" s="66"/>
      <c r="T106" s="12"/>
      <c r="U106" s="12"/>
      <c r="V106" s="12"/>
      <c r="W106" s="66">
        <f>'by country'!AA108-'by country'!V108</f>
        <v>0.96</v>
      </c>
      <c r="X106" s="12">
        <f>'by country'!AB108-'by country'!W108</f>
        <v>0.87999999999999989</v>
      </c>
      <c r="Y106" s="12">
        <f>'by country'!AC108-'by country'!X108</f>
        <v>0.69000000000000039</v>
      </c>
      <c r="Z106" s="12">
        <f>'by country'!AD108-'by country'!Y108</f>
        <v>0.91000000000000014</v>
      </c>
      <c r="AA106" s="66">
        <f>'by country'!AF108-'by country'!AA108</f>
        <v>1.0000000000000675E-2</v>
      </c>
      <c r="AB106" s="12">
        <f>'by country'!AG108-'by country'!AB108</f>
        <v>0.14000000000000057</v>
      </c>
      <c r="AC106" s="12">
        <f>'by country'!AH108-'by country'!AC108</f>
        <v>-4.0000000000000036E-2</v>
      </c>
      <c r="AD106" s="12">
        <f>'by country'!AI108-'by country'!AD108</f>
        <v>-1.9999999999999574E-2</v>
      </c>
      <c r="AE106" s="66">
        <f>'by country'!AK108-'by country'!AF108</f>
        <v>0.21999999999999975</v>
      </c>
      <c r="AF106" s="12">
        <f>'by country'!AL108-'by country'!AG108</f>
        <v>6.9999999999999396E-2</v>
      </c>
      <c r="AG106" s="12">
        <f>'by country'!AM108-'by country'!AH108</f>
        <v>9.9999999999997868E-3</v>
      </c>
      <c r="AH106" s="12">
        <f>'by country'!AN108-'by country'!AI108</f>
        <v>4.0000000000000036E-2</v>
      </c>
      <c r="AI106" s="66">
        <f>'by country'!AP108-'by country'!AK108</f>
        <v>9.9999999999999645E-2</v>
      </c>
      <c r="AJ106" s="12">
        <f>'by country'!AQ108-'by country'!AL108</f>
        <v>0</v>
      </c>
      <c r="AK106" s="12">
        <f>'by country'!AR108-'by country'!AM108</f>
        <v>9.9999999999999645E-2</v>
      </c>
      <c r="AL106" s="12">
        <f>'by country'!AS108-'by country'!AN108</f>
        <v>0</v>
      </c>
      <c r="AM106" s="65"/>
      <c r="AN106" s="9"/>
      <c r="AO106" s="9"/>
      <c r="AP106" s="9"/>
      <c r="AQ106" s="91"/>
      <c r="AR106" s="13"/>
      <c r="AS106" s="13"/>
      <c r="AT106" s="13"/>
      <c r="AU106" s="66">
        <f>'by country'!BE108-'by country'!AP108</f>
        <v>0.10000000000000053</v>
      </c>
      <c r="AV106" s="12">
        <f>'by country'!BF108-'by country'!AQ108</f>
        <v>0.20000000000000018</v>
      </c>
      <c r="AW106" s="12">
        <f>'by country'!BG108-'by country'!AR108</f>
        <v>0</v>
      </c>
      <c r="AX106" s="12">
        <f>'by country'!BH108-'by country'!AS108</f>
        <v>0.19999999999999929</v>
      </c>
      <c r="AY106" s="66">
        <f>'by country'!BJ108-'by country'!BE108</f>
        <v>-0.10000000000000053</v>
      </c>
      <c r="AZ106" s="12">
        <f>'by country'!BK108-'by country'!BF108</f>
        <v>9.9999999999999645E-2</v>
      </c>
      <c r="BA106" s="12">
        <f>'by country'!BL108-'by country'!BG108</f>
        <v>0</v>
      </c>
      <c r="BB106" s="12">
        <f>'by country'!BM108-'by country'!BH108</f>
        <v>-9.9999999999999645E-2</v>
      </c>
      <c r="BC106" s="65"/>
      <c r="BD106" s="9"/>
      <c r="BE106" s="9"/>
      <c r="BF106" s="9"/>
      <c r="BG106" s="65"/>
      <c r="BH106" s="9"/>
      <c r="BI106" s="9"/>
      <c r="BJ106" s="9"/>
      <c r="BK106" s="91">
        <f>'by country'!BJ108-'by country'!V108</f>
        <v>1.29</v>
      </c>
      <c r="BL106" s="40">
        <f>'by country'!BK108-'by country'!W108</f>
        <v>1.3899999999999997</v>
      </c>
      <c r="BM106" s="40">
        <f>'by country'!BL108-'by country'!X108</f>
        <v>0.75999999999999979</v>
      </c>
      <c r="BN106" s="40">
        <f>'by country'!BM108-'by country'!Y108</f>
        <v>1.0300000000000002</v>
      </c>
      <c r="BO106" s="148">
        <f t="shared" si="46"/>
        <v>0</v>
      </c>
      <c r="BP106" s="116">
        <f t="shared" si="47"/>
        <v>0</v>
      </c>
      <c r="BQ106" s="115">
        <f t="shared" si="48"/>
        <v>0</v>
      </c>
      <c r="BR106" s="114">
        <f t="shared" si="49"/>
        <v>4</v>
      </c>
      <c r="BS106" s="22">
        <f t="shared" si="50"/>
        <v>4</v>
      </c>
      <c r="BT106" s="117">
        <f t="shared" si="51"/>
        <v>8</v>
      </c>
      <c r="BU106" s="118">
        <f t="shared" si="52"/>
        <v>4</v>
      </c>
      <c r="BV106" s="119">
        <f t="shared" si="53"/>
        <v>0</v>
      </c>
      <c r="BW106" s="120">
        <f t="shared" si="54"/>
        <v>4</v>
      </c>
    </row>
    <row r="107" spans="1:75" x14ac:dyDescent="0.25">
      <c r="A107" s="11" t="s">
        <v>45</v>
      </c>
      <c r="B107" s="12"/>
      <c r="C107" s="12"/>
      <c r="D107" s="12"/>
      <c r="E107" s="12"/>
      <c r="F107" s="12"/>
      <c r="G107" s="66"/>
      <c r="H107" s="12"/>
      <c r="I107" s="12"/>
      <c r="J107" s="12"/>
      <c r="K107" s="66"/>
      <c r="L107" s="12"/>
      <c r="M107" s="12"/>
      <c r="N107" s="12"/>
      <c r="O107" s="66"/>
      <c r="P107" s="12"/>
      <c r="Q107" s="12"/>
      <c r="R107" s="12"/>
      <c r="S107" s="66"/>
      <c r="T107" s="12"/>
      <c r="U107" s="12"/>
      <c r="V107" s="12"/>
      <c r="W107" s="66"/>
      <c r="X107" s="12"/>
      <c r="Y107" s="12"/>
      <c r="Z107" s="12"/>
      <c r="AA107" s="66">
        <f>'by country'!AF109-'by country'!AA109</f>
        <v>0.25</v>
      </c>
      <c r="AB107" s="12">
        <f>'by country'!AG109-'by country'!AB109</f>
        <v>4.9999999999999822E-2</v>
      </c>
      <c r="AC107" s="12">
        <f>'by country'!AH109-'by country'!AC109</f>
        <v>9.9999999999997868E-3</v>
      </c>
      <c r="AD107" s="12">
        <f>'by country'!AI109-'by country'!AD109</f>
        <v>4.9999999999999822E-2</v>
      </c>
      <c r="AE107" s="66">
        <f>'by country'!AK109-'by country'!AF109</f>
        <v>0.33999999999999986</v>
      </c>
      <c r="AF107" s="12">
        <f>'by country'!AL109-'by country'!AG109</f>
        <v>0.25</v>
      </c>
      <c r="AG107" s="12">
        <f>'by country'!AM109-'by country'!AH109</f>
        <v>0.3100000000000005</v>
      </c>
      <c r="AH107" s="12">
        <f>'by country'!AN109-'by country'!AI109</f>
        <v>0.29000000000000004</v>
      </c>
      <c r="AI107" s="66">
        <f>'by country'!AP109-'by country'!AK109</f>
        <v>0</v>
      </c>
      <c r="AJ107" s="12">
        <f>'by country'!AQ109-'by country'!AL109</f>
        <v>0</v>
      </c>
      <c r="AK107" s="12">
        <f>'by country'!AR109-'by country'!AM109</f>
        <v>0</v>
      </c>
      <c r="AL107" s="12">
        <f>'by country'!AS109-'by country'!AN109</f>
        <v>-9.9999999999999645E-2</v>
      </c>
      <c r="AM107" s="66">
        <f>'by country'!AU109-'by country'!AP109</f>
        <v>0.20000000000000018</v>
      </c>
      <c r="AN107" s="12">
        <f>'by country'!AV109-'by country'!AQ109</f>
        <v>0.20000000000000018</v>
      </c>
      <c r="AO107" s="12">
        <f>'by country'!AW109-'by country'!AR109</f>
        <v>9.9999999999999645E-2</v>
      </c>
      <c r="AP107" s="12">
        <f>'by country'!AX109-'by country'!AS109</f>
        <v>9.9999999999999645E-2</v>
      </c>
      <c r="AQ107" s="66">
        <f>'by country'!AZ109-'by country'!AU109</f>
        <v>-9.9999999999999645E-2</v>
      </c>
      <c r="AR107" s="12">
        <f>'by country'!BA109-'by country'!AV109</f>
        <v>0</v>
      </c>
      <c r="AS107" s="12">
        <f>'by country'!BB109-'by country'!AW109</f>
        <v>0</v>
      </c>
      <c r="AT107" s="12">
        <f>'by country'!BC109-'by country'!AX109</f>
        <v>0</v>
      </c>
      <c r="AU107" s="66">
        <f>'by country'!BE109-'by country'!AZ109</f>
        <v>0.19999999999999929</v>
      </c>
      <c r="AV107" s="12">
        <f>'by country'!BF109-'by country'!BA109</f>
        <v>0.20000000000000018</v>
      </c>
      <c r="AW107" s="12">
        <f>'by country'!BG109-'by country'!BB109</f>
        <v>0</v>
      </c>
      <c r="AX107" s="12">
        <f>'by country'!BH109-'by country'!BC109</f>
        <v>0.20000000000000018</v>
      </c>
      <c r="AY107" s="66">
        <f>'by country'!BJ109-'by country'!BE109</f>
        <v>0</v>
      </c>
      <c r="AZ107" s="12">
        <f>'by country'!BK109-'by country'!BF109</f>
        <v>-9.9999999999999645E-2</v>
      </c>
      <c r="BA107" s="12">
        <f>'by country'!BL109-'by country'!BG109</f>
        <v>0</v>
      </c>
      <c r="BB107" s="12">
        <f>'by country'!BM109-'by country'!BH109</f>
        <v>-9.9999999999999645E-2</v>
      </c>
      <c r="BC107" s="66">
        <f>'by country'!BO109-'by country'!BJ109</f>
        <v>6.0000000000000497E-2</v>
      </c>
      <c r="BD107" s="12">
        <f>'by country'!BP109-'by country'!BK109</f>
        <v>0.21999999999999975</v>
      </c>
      <c r="BE107" s="12">
        <f>'by country'!BQ109-'by country'!BL109</f>
        <v>3.0000000000000249E-2</v>
      </c>
      <c r="BF107" s="12">
        <f>'by country'!BR109-'by country'!BM109</f>
        <v>9.9999999999999645E-2</v>
      </c>
      <c r="BG107" s="66">
        <f>'by country'!BT109-'by country'!BO109</f>
        <v>0.10999999999999943</v>
      </c>
      <c r="BH107" s="12">
        <f>'by country'!BU109-'by country'!BP109</f>
        <v>3.0000000000000249E-2</v>
      </c>
      <c r="BI107" s="12">
        <f>'by country'!BV109-'by country'!BQ109</f>
        <v>1.9999999999999574E-2</v>
      </c>
      <c r="BJ107" s="12">
        <f>'by country'!BW109-'by country'!BR109</f>
        <v>-9.9999999999997868E-3</v>
      </c>
      <c r="BK107" s="91">
        <f>'by country'!BT109-'by country'!L109</f>
        <v>0.64999999999999947</v>
      </c>
      <c r="BL107" s="40">
        <f>'by country'!BU109-'by country'!M109</f>
        <v>0.16999999999999993</v>
      </c>
      <c r="BM107" s="40">
        <f>'by country'!BV109-'by country'!N109</f>
        <v>0.27999999999999936</v>
      </c>
      <c r="BN107" s="40">
        <f>'by country'!BW109-'by country'!O109</f>
        <v>0.23000000000000043</v>
      </c>
      <c r="BO107" s="148">
        <f t="shared" si="46"/>
        <v>0</v>
      </c>
      <c r="BP107" s="116">
        <f t="shared" si="47"/>
        <v>0</v>
      </c>
      <c r="BQ107" s="115">
        <f t="shared" si="48"/>
        <v>0</v>
      </c>
      <c r="BR107" s="114">
        <f t="shared" si="49"/>
        <v>5</v>
      </c>
      <c r="BS107" s="22">
        <f t="shared" si="50"/>
        <v>9</v>
      </c>
      <c r="BT107" s="117">
        <f t="shared" si="51"/>
        <v>11</v>
      </c>
      <c r="BU107" s="118">
        <f t="shared" si="52"/>
        <v>8</v>
      </c>
      <c r="BV107" s="119">
        <f t="shared" si="53"/>
        <v>3</v>
      </c>
      <c r="BW107" s="120">
        <f t="shared" si="54"/>
        <v>0</v>
      </c>
    </row>
    <row r="108" spans="1:75" x14ac:dyDescent="0.25">
      <c r="A108" s="11" t="s">
        <v>75</v>
      </c>
      <c r="B108" s="12"/>
      <c r="C108" s="12"/>
      <c r="D108" s="12"/>
      <c r="E108" s="12"/>
      <c r="F108" s="12"/>
      <c r="G108" s="66"/>
      <c r="H108" s="12"/>
      <c r="I108" s="12"/>
      <c r="J108" s="12"/>
      <c r="K108" s="66"/>
      <c r="L108" s="12"/>
      <c r="M108" s="12"/>
      <c r="N108" s="12"/>
      <c r="O108" s="66"/>
      <c r="P108" s="12"/>
      <c r="Q108" s="12"/>
      <c r="R108" s="12"/>
      <c r="S108" s="66"/>
      <c r="T108" s="12"/>
      <c r="U108" s="12"/>
      <c r="V108" s="12"/>
      <c r="W108" s="66"/>
      <c r="X108" s="12"/>
      <c r="Y108" s="12"/>
      <c r="Z108" s="12"/>
      <c r="AA108" s="66">
        <f>'by country'!AF110-'by country'!AA110</f>
        <v>7.0000000000000284E-2</v>
      </c>
      <c r="AB108" s="12">
        <f>'by country'!AG110-'by country'!AB110</f>
        <v>0.15000000000000036</v>
      </c>
      <c r="AC108" s="12">
        <f>'by country'!AH110-'by country'!AC110</f>
        <v>4.9999999999999822E-2</v>
      </c>
      <c r="AD108" s="12">
        <f>'by country'!AI110-'by country'!AD110</f>
        <v>-4.0000000000000036E-2</v>
      </c>
      <c r="AE108" s="66"/>
      <c r="AF108" s="12"/>
      <c r="AG108" s="12"/>
      <c r="AH108" s="12"/>
      <c r="AI108" s="65"/>
      <c r="AJ108" s="9"/>
      <c r="AK108" s="9"/>
      <c r="AL108" s="9"/>
      <c r="AM108" s="65"/>
      <c r="AN108" s="9"/>
      <c r="AO108" s="9"/>
      <c r="AP108" s="9"/>
      <c r="AQ108" s="91"/>
      <c r="AR108" s="13"/>
      <c r="AS108" s="13"/>
      <c r="AT108" s="13"/>
      <c r="AU108" s="65"/>
      <c r="AV108" s="9"/>
      <c r="AW108" s="9"/>
      <c r="AX108" s="9"/>
      <c r="AY108" s="65"/>
      <c r="AZ108" s="9"/>
      <c r="BA108" s="9"/>
      <c r="BB108" s="9"/>
      <c r="BC108" s="66">
        <f>'by country'!BO110-'by country'!AF110</f>
        <v>0.28000000000000025</v>
      </c>
      <c r="BD108" s="12">
        <f>'by country'!BP110-'by country'!AG110</f>
        <v>0.29999999999999982</v>
      </c>
      <c r="BE108" s="12">
        <f>'by country'!BQ110-'by country'!AH110</f>
        <v>-0.16999999999999993</v>
      </c>
      <c r="BF108" s="12">
        <f>'by country'!BR110-'by country'!AI110</f>
        <v>-0.16999999999999993</v>
      </c>
      <c r="BG108" s="66">
        <f>'by country'!BT110-'by country'!BO110</f>
        <v>-0.27000000000000046</v>
      </c>
      <c r="BH108" s="12">
        <f>'by country'!BU110-'by country'!BP110</f>
        <v>-0.3100000000000005</v>
      </c>
      <c r="BI108" s="12">
        <f>'by country'!BV110-'by country'!BQ110</f>
        <v>0.37000000000000011</v>
      </c>
      <c r="BJ108" s="12">
        <f>'by country'!BW110-'by country'!BR110</f>
        <v>0.12999999999999989</v>
      </c>
      <c r="BK108" s="91">
        <f>'by country'!BT110-'by country'!AA110</f>
        <v>8.0000000000000071E-2</v>
      </c>
      <c r="BL108" s="40">
        <f>'by country'!BU110-'by country'!AB110</f>
        <v>0.13999999999999968</v>
      </c>
      <c r="BM108" s="40">
        <f>'by country'!BV110-'by country'!AC110</f>
        <v>0.25</v>
      </c>
      <c r="BN108" s="40">
        <f>'by country'!BW110-'by country'!AD110</f>
        <v>-8.0000000000000071E-2</v>
      </c>
      <c r="BO108" s="148">
        <f t="shared" si="46"/>
        <v>0</v>
      </c>
      <c r="BP108" s="116">
        <f t="shared" si="47"/>
        <v>2</v>
      </c>
      <c r="BQ108" s="115">
        <f t="shared" si="48"/>
        <v>2</v>
      </c>
      <c r="BR108" s="114">
        <f t="shared" si="49"/>
        <v>1</v>
      </c>
      <c r="BS108" s="22">
        <f t="shared" si="50"/>
        <v>0</v>
      </c>
      <c r="BT108" s="117">
        <f t="shared" si="51"/>
        <v>2</v>
      </c>
      <c r="BU108" s="118">
        <f t="shared" si="52"/>
        <v>2</v>
      </c>
      <c r="BV108" s="119">
        <f t="shared" si="53"/>
        <v>3</v>
      </c>
      <c r="BW108" s="120">
        <f t="shared" si="54"/>
        <v>0</v>
      </c>
    </row>
    <row r="109" spans="1:75" x14ac:dyDescent="0.25">
      <c r="BO109" s="148">
        <f t="shared" ref="BO109:BW109" si="55">SUM(BO57:BO108)</f>
        <v>31</v>
      </c>
      <c r="BP109" s="116">
        <f t="shared" si="55"/>
        <v>74</v>
      </c>
      <c r="BQ109" s="115">
        <f t="shared" si="55"/>
        <v>118</v>
      </c>
      <c r="BR109" s="114">
        <f t="shared" si="55"/>
        <v>331</v>
      </c>
      <c r="BS109" s="22">
        <f t="shared" si="50"/>
        <v>0</v>
      </c>
      <c r="BT109" s="117">
        <f t="shared" si="55"/>
        <v>427</v>
      </c>
      <c r="BU109" s="118">
        <f t="shared" si="55"/>
        <v>237</v>
      </c>
      <c r="BV109" s="119">
        <f t="shared" si="55"/>
        <v>115</v>
      </c>
      <c r="BW109" s="120">
        <f t="shared" si="55"/>
        <v>152</v>
      </c>
    </row>
  </sheetData>
  <mergeCells count="17">
    <mergeCell ref="AY2:BB2"/>
    <mergeCell ref="BC2:BF2"/>
    <mergeCell ref="BG2:BJ2"/>
    <mergeCell ref="BK2:BN2"/>
    <mergeCell ref="A56:BJ56"/>
    <mergeCell ref="AA2:AD2"/>
    <mergeCell ref="AE2:AH2"/>
    <mergeCell ref="AI2:AL2"/>
    <mergeCell ref="AM2:AP2"/>
    <mergeCell ref="AQ2:AT2"/>
    <mergeCell ref="AU2:AX2"/>
    <mergeCell ref="B2:F2"/>
    <mergeCell ref="G2:J2"/>
    <mergeCell ref="K2:N2"/>
    <mergeCell ref="O2:R2"/>
    <mergeCell ref="S2:V2"/>
    <mergeCell ref="W2:Z2"/>
  </mergeCells>
  <conditionalFormatting sqref="B4:BJ112">
    <cfRule type="cellIs" dxfId="47" priority="17" operator="lessThan">
      <formula>-0.51</formula>
    </cfRule>
    <cfRule type="cellIs" dxfId="46" priority="18" operator="between">
      <formula>-0.26</formula>
      <formula>-0.5</formula>
    </cfRule>
    <cfRule type="cellIs" dxfId="45" priority="19" operator="between">
      <formula>-0.11</formula>
      <formula>-0.25</formula>
    </cfRule>
    <cfRule type="cellIs" dxfId="44" priority="20" operator="between">
      <formula>-0.001</formula>
      <formula>-0.12</formula>
    </cfRule>
    <cfRule type="cellIs" dxfId="43" priority="21" operator="greaterThan">
      <formula>0.51</formula>
    </cfRule>
    <cfRule type="cellIs" dxfId="42" priority="22" operator="between">
      <formula>0.26</formula>
      <formula>0.5</formula>
    </cfRule>
    <cfRule type="cellIs" dxfId="41" priority="23" operator="between">
      <formula>0.11</formula>
      <formula>0.25</formula>
    </cfRule>
    <cfRule type="cellIs" dxfId="40" priority="24" operator="between">
      <formula>0.001</formula>
      <formula>0.12</formula>
    </cfRule>
  </conditionalFormatting>
  <conditionalFormatting sqref="BK4:BN55">
    <cfRule type="cellIs" dxfId="39" priority="9" operator="lessThan">
      <formula>-0.51</formula>
    </cfRule>
    <cfRule type="cellIs" dxfId="38" priority="10" operator="between">
      <formula>-0.26</formula>
      <formula>-0.5</formula>
    </cfRule>
    <cfRule type="cellIs" dxfId="37" priority="11" operator="between">
      <formula>-0.11</formula>
      <formula>-0.25</formula>
    </cfRule>
    <cfRule type="cellIs" dxfId="36" priority="12" operator="between">
      <formula>-0.001</formula>
      <formula>-0.12</formula>
    </cfRule>
    <cfRule type="cellIs" dxfId="35" priority="13" operator="greaterThan">
      <formula>0.51</formula>
    </cfRule>
    <cfRule type="cellIs" dxfId="34" priority="14" operator="between">
      <formula>0.26</formula>
      <formula>0.5</formula>
    </cfRule>
    <cfRule type="cellIs" dxfId="33" priority="15" operator="between">
      <formula>0.11</formula>
      <formula>0.25</formula>
    </cfRule>
    <cfRule type="cellIs" dxfId="32" priority="16" operator="between">
      <formula>0.001</formula>
      <formula>0.12</formula>
    </cfRule>
  </conditionalFormatting>
  <conditionalFormatting sqref="BK57:BN108">
    <cfRule type="cellIs" dxfId="31" priority="1" operator="lessThan">
      <formula>-0.51</formula>
    </cfRule>
    <cfRule type="cellIs" dxfId="30" priority="2" operator="between">
      <formula>-0.26</formula>
      <formula>-0.5</formula>
    </cfRule>
    <cfRule type="cellIs" dxfId="29" priority="3" operator="between">
      <formula>-0.11</formula>
      <formula>-0.25</formula>
    </cfRule>
    <cfRule type="cellIs" dxfId="28" priority="4" operator="between">
      <formula>-0.001</formula>
      <formula>-0.12</formula>
    </cfRule>
    <cfRule type="cellIs" dxfId="27" priority="5" operator="greaterThan">
      <formula>0.51</formula>
    </cfRule>
    <cfRule type="cellIs" dxfId="26" priority="6" operator="between">
      <formula>0.26</formula>
      <formula>0.5</formula>
    </cfRule>
    <cfRule type="cellIs" dxfId="25" priority="7" operator="between">
      <formula>0.11</formula>
      <formula>0.25</formula>
    </cfRule>
    <cfRule type="cellIs" dxfId="24" priority="8" operator="between">
      <formula>0.001</formula>
      <formula>0.12</formula>
    </cfRule>
  </conditionalFormatting>
  <pageMargins left="0.7" right="0.7" top="0.75" bottom="0.75" header="0.3" footer="0.3"/>
  <pageSetup paperSize="9"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F431E-E387-4233-9BBD-A1F7C83E6680}">
  <dimension ref="A1:X78"/>
  <sheetViews>
    <sheetView zoomScale="85" zoomScaleNormal="85" workbookViewId="0">
      <selection activeCell="D6" sqref="D6"/>
    </sheetView>
  </sheetViews>
  <sheetFormatPr defaultRowHeight="15" x14ac:dyDescent="0.25"/>
  <cols>
    <col min="1" max="1" width="12.453125" style="154" customWidth="1"/>
    <col min="2" max="2" width="3.6328125" style="154" customWidth="1"/>
    <col min="5" max="5" width="24.1796875" customWidth="1"/>
    <col min="6" max="6" width="4.6328125" style="154" customWidth="1"/>
    <col min="7" max="7" width="5.6328125" style="154" customWidth="1"/>
    <col min="8" max="8" width="4.6328125" style="154" customWidth="1"/>
    <col min="9" max="9" width="5.6328125" style="154" customWidth="1"/>
    <col min="10" max="10" width="4.6328125" style="154" customWidth="1"/>
    <col min="11" max="11" width="5.6328125" style="154" customWidth="1"/>
    <col min="12" max="12" width="4.6328125" style="154" customWidth="1"/>
    <col min="13" max="13" width="5.6328125" style="154" customWidth="1"/>
    <col min="14" max="14" width="8.7265625" customWidth="1"/>
    <col min="16" max="24" width="6.6328125" style="154" customWidth="1"/>
  </cols>
  <sheetData>
    <row r="1" spans="1:24" ht="15.6" x14ac:dyDescent="0.3">
      <c r="E1" s="158" t="s">
        <v>234</v>
      </c>
      <c r="F1" s="153"/>
      <c r="G1" s="153"/>
      <c r="H1" s="153"/>
      <c r="I1" s="153"/>
      <c r="J1" s="153"/>
      <c r="K1" s="153"/>
      <c r="L1" s="153"/>
      <c r="M1" s="153"/>
      <c r="N1" s="152"/>
      <c r="O1" s="158" t="s">
        <v>198</v>
      </c>
    </row>
    <row r="2" spans="1:24" x14ac:dyDescent="0.25">
      <c r="A2" s="157" t="s">
        <v>196</v>
      </c>
      <c r="B2" s="157" t="s">
        <v>201</v>
      </c>
      <c r="C2" s="156" t="s">
        <v>208</v>
      </c>
      <c r="E2" s="156" t="s">
        <v>196</v>
      </c>
      <c r="F2" s="157" t="s">
        <v>1</v>
      </c>
      <c r="G2" s="157"/>
      <c r="H2" s="157" t="s">
        <v>2</v>
      </c>
      <c r="I2" s="157"/>
      <c r="J2" s="157" t="s">
        <v>3</v>
      </c>
      <c r="K2" s="157"/>
      <c r="L2" s="157" t="s">
        <v>4</v>
      </c>
      <c r="M2" s="157"/>
      <c r="O2" s="156" t="s">
        <v>196</v>
      </c>
      <c r="P2" s="161" t="s">
        <v>190</v>
      </c>
      <c r="Q2" s="161" t="s">
        <v>191</v>
      </c>
      <c r="R2" s="161" t="s">
        <v>192</v>
      </c>
      <c r="S2" s="161" t="s">
        <v>193</v>
      </c>
      <c r="T2" s="161" t="s">
        <v>197</v>
      </c>
      <c r="U2" s="161" t="s">
        <v>194</v>
      </c>
      <c r="V2" s="161" t="s">
        <v>195</v>
      </c>
      <c r="W2" s="161" t="s">
        <v>189</v>
      </c>
      <c r="X2" s="161" t="s">
        <v>188</v>
      </c>
    </row>
    <row r="3" spans="1:24" x14ac:dyDescent="0.25">
      <c r="A3" s="154" t="s">
        <v>206</v>
      </c>
      <c r="B3" s="154">
        <v>0</v>
      </c>
      <c r="C3" t="s">
        <v>204</v>
      </c>
      <c r="E3" t="s">
        <v>185</v>
      </c>
      <c r="F3" s="154">
        <f>'by country'!BT7</f>
        <v>5.89</v>
      </c>
      <c r="G3" s="155" t="str">
        <f>"("&amp;'by country (change)'!BY7&amp;")"</f>
        <v>(0.56)</v>
      </c>
      <c r="H3" s="154">
        <f>'by country'!BU7</f>
        <v>6.17</v>
      </c>
      <c r="I3" s="155" t="str">
        <f>"("&amp;'by country (change)'!BZ7&amp;")"</f>
        <v>(0.76)</v>
      </c>
      <c r="J3" s="154">
        <f>'by country'!BV7</f>
        <v>5.39</v>
      </c>
      <c r="K3" s="155" t="str">
        <f>"("&amp;'by country (change)'!CA7&amp;")"</f>
        <v>(0.19)</v>
      </c>
      <c r="L3" s="154">
        <f>'by country'!BW7</f>
        <v>5.39</v>
      </c>
      <c r="M3" s="155" t="str">
        <f>"("&amp;'by country (change)'!CB7&amp;")"</f>
        <v>(0.0299999999999994)</v>
      </c>
      <c r="O3" t="s">
        <v>185</v>
      </c>
      <c r="P3" s="154">
        <f>'by country (change)'!CD7</f>
        <v>0</v>
      </c>
      <c r="Q3" s="154">
        <f>'by country (change)'!CE7</f>
        <v>0</v>
      </c>
      <c r="R3" s="154">
        <f>'by country (change)'!CF7</f>
        <v>1</v>
      </c>
      <c r="S3" s="154">
        <f>'by country (change)'!CG7</f>
        <v>16</v>
      </c>
      <c r="T3" s="154">
        <f>'by country (change)'!CH7</f>
        <v>17</v>
      </c>
      <c r="U3" s="154">
        <f>'by country (change)'!CI7</f>
        <v>27</v>
      </c>
      <c r="V3" s="154">
        <f>'by country (change)'!CJ7</f>
        <v>8</v>
      </c>
      <c r="W3" s="154">
        <f>'by country (change)'!CK7</f>
        <v>0</v>
      </c>
      <c r="X3" s="154">
        <f>'by country (change)'!CL7</f>
        <v>0</v>
      </c>
    </row>
    <row r="4" spans="1:24" x14ac:dyDescent="0.25">
      <c r="A4" s="154" t="s">
        <v>219</v>
      </c>
      <c r="B4" s="154">
        <v>0</v>
      </c>
      <c r="C4" t="s">
        <v>204</v>
      </c>
      <c r="E4" t="s">
        <v>15</v>
      </c>
      <c r="F4" s="155">
        <f>'by country'!BT16</f>
        <v>6.98</v>
      </c>
      <c r="G4" s="155" t="str">
        <f>"("&amp;'by country (change)'!BY16&amp;")"</f>
        <v>(0.61)</v>
      </c>
      <c r="H4" s="155">
        <f>'by country'!BU16</f>
        <v>6.79</v>
      </c>
      <c r="I4" s="155" t="str">
        <f>"("&amp;'by country (change)'!BZ16&amp;")"</f>
        <v>(0.29)</v>
      </c>
      <c r="J4" s="155">
        <f>'by country'!BV16</f>
        <v>5.85</v>
      </c>
      <c r="K4" s="155" t="str">
        <f>"("&amp;'by country (change)'!CA16&amp;")"</f>
        <v>(-0.12)</v>
      </c>
      <c r="L4" s="155">
        <f>'by country'!BW16</f>
        <v>6.27</v>
      </c>
      <c r="M4" s="155" t="str">
        <f>"("&amp;'by country (change)'!CB16&amp;")"</f>
        <v>(0.159999999999999)</v>
      </c>
      <c r="O4" t="s">
        <v>15</v>
      </c>
      <c r="P4" s="154">
        <f>'by country (change)'!CD16</f>
        <v>0</v>
      </c>
      <c r="Q4" s="154">
        <f>'by country (change)'!CE16</f>
        <v>1</v>
      </c>
      <c r="R4" s="154">
        <f>'by country (change)'!CF16</f>
        <v>3</v>
      </c>
      <c r="S4" s="154">
        <f>'by country (change)'!CG16</f>
        <v>20</v>
      </c>
      <c r="T4" s="154">
        <f>'by country (change)'!CH16</f>
        <v>11</v>
      </c>
      <c r="U4" s="154">
        <f>'by country (change)'!CI16</f>
        <v>30</v>
      </c>
      <c r="V4" s="154">
        <f>'by country (change)'!CJ16</f>
        <v>4</v>
      </c>
      <c r="W4" s="154">
        <f>'by country (change)'!CK16</f>
        <v>1</v>
      </c>
      <c r="X4" s="154">
        <f>'by country (change)'!CL16</f>
        <v>0</v>
      </c>
    </row>
    <row r="5" spans="1:24" x14ac:dyDescent="0.25">
      <c r="A5" s="22" t="s">
        <v>7</v>
      </c>
      <c r="B5" s="154">
        <f>COUNTA('by country'!F4,'by country'!K4,'by country'!P4,'by country'!U4,'by country'!Z4,'by country'!AE4,'by country'!AJ4,'by country'!AO4,'by country'!AT4,'by country'!AY4,'by country'!BD4,'by country'!BI4,'by country'!BN4,'by country'!BS4,'by country'!BX4)</f>
        <v>15</v>
      </c>
      <c r="E5" t="s">
        <v>20</v>
      </c>
      <c r="F5" s="155">
        <f>'by country'!BT22</f>
        <v>5.88</v>
      </c>
      <c r="G5" s="155" t="str">
        <f>"("&amp;'by country (change)'!BY22&amp;")"</f>
        <v>(0.21)</v>
      </c>
      <c r="H5" s="155">
        <f>'by country'!BU22</f>
        <v>6.06</v>
      </c>
      <c r="I5" s="155" t="str">
        <f>"("&amp;'by country (change)'!BZ22&amp;")"</f>
        <v>(0.51)</v>
      </c>
      <c r="J5" s="155">
        <f>'by country'!BV22</f>
        <v>5.43</v>
      </c>
      <c r="K5" s="155" t="str">
        <f>"("&amp;'by country (change)'!CA22&amp;")"</f>
        <v>(0.0499999999999998)</v>
      </c>
      <c r="L5" s="155">
        <f>'by country'!BW22</f>
        <v>5.56</v>
      </c>
      <c r="M5" s="155" t="str">
        <f>"("&amp;'by country (change)'!CB22&amp;")"</f>
        <v>(-0.16)</v>
      </c>
      <c r="O5" t="s">
        <v>20</v>
      </c>
      <c r="P5" s="154" cm="1">
        <f t="array" ref="P5:X5">'by country (change)'!CD22:CL22</f>
        <v>0</v>
      </c>
      <c r="Q5" s="154">
        <v>1</v>
      </c>
      <c r="R5" s="154">
        <v>3</v>
      </c>
      <c r="S5" s="154">
        <v>21</v>
      </c>
      <c r="T5" s="154">
        <v>14</v>
      </c>
      <c r="U5" s="154">
        <v>23</v>
      </c>
      <c r="V5" s="154">
        <v>7</v>
      </c>
      <c r="W5" s="154">
        <v>1</v>
      </c>
      <c r="X5" s="154">
        <v>0</v>
      </c>
    </row>
    <row r="6" spans="1:24" x14ac:dyDescent="0.25">
      <c r="A6" s="22" t="s">
        <v>205</v>
      </c>
      <c r="B6" s="154">
        <v>0</v>
      </c>
      <c r="C6" t="s">
        <v>204</v>
      </c>
      <c r="E6" t="s">
        <v>184</v>
      </c>
      <c r="F6" s="155">
        <f>'by country'!BT26</f>
        <v>6.23</v>
      </c>
      <c r="G6" s="155" t="str">
        <f>"("&amp;'by country (change)'!BY26&amp;")"</f>
        <v>(0.53)</v>
      </c>
      <c r="H6" s="155">
        <f>'by country'!BU26</f>
        <v>6.22</v>
      </c>
      <c r="I6" s="155" t="str">
        <f>"("&amp;'by country (change)'!BZ26&amp;")"</f>
        <v>(0.62)</v>
      </c>
      <c r="J6" s="155">
        <f>'by country'!BV26</f>
        <v>5.48</v>
      </c>
      <c r="K6" s="155" t="str">
        <f>"("&amp;'by country (change)'!CA26&amp;")"</f>
        <v>(0.23)</v>
      </c>
      <c r="L6" s="155">
        <f>'by country'!BW26</f>
        <v>5.79</v>
      </c>
      <c r="M6" s="155" t="str">
        <f>"("&amp;'by country (change)'!CB26&amp;")"</f>
        <v>(0.16)</v>
      </c>
      <c r="O6" t="s">
        <v>184</v>
      </c>
      <c r="P6" s="154">
        <f>'by country (change)'!CD26</f>
        <v>0</v>
      </c>
      <c r="Q6" s="154">
        <f>'by country (change)'!CE26</f>
        <v>0</v>
      </c>
      <c r="R6" s="154">
        <f>'by country (change)'!CF26</f>
        <v>2</v>
      </c>
      <c r="S6" s="154">
        <f>'by country (change)'!CG26</f>
        <v>15</v>
      </c>
      <c r="T6" s="154">
        <f>'by country (change)'!CH26</f>
        <v>17</v>
      </c>
      <c r="U6" s="154">
        <f>'by country (change)'!CI26</f>
        <v>28</v>
      </c>
      <c r="V6" s="154">
        <f>'by country (change)'!CJ26</f>
        <v>9</v>
      </c>
      <c r="W6" s="154">
        <f>'by country (change)'!CK26</f>
        <v>0</v>
      </c>
      <c r="X6" s="154">
        <f>'by country (change)'!CL26</f>
        <v>0</v>
      </c>
    </row>
    <row r="7" spans="1:24" x14ac:dyDescent="0.25">
      <c r="A7" s="22" t="s">
        <v>217</v>
      </c>
      <c r="B7" s="154">
        <v>0</v>
      </c>
      <c r="C7" t="s">
        <v>204</v>
      </c>
      <c r="E7" t="s">
        <v>38</v>
      </c>
      <c r="F7" s="155">
        <f>'by country'!BT47</f>
        <v>6.26</v>
      </c>
      <c r="G7" s="155" t="str">
        <f>"("&amp;'by country (change)'!BY47&amp;")"</f>
        <v>(0.89)</v>
      </c>
      <c r="H7" s="155">
        <f>'by country'!BU47</f>
        <v>6.27</v>
      </c>
      <c r="I7" s="155" t="str">
        <f>"("&amp;'by country (change)'!BZ47&amp;")"</f>
        <v>(0.829999999999999)</v>
      </c>
      <c r="J7" s="155">
        <f>'by country'!BV47</f>
        <v>5.55</v>
      </c>
      <c r="K7" s="155" t="str">
        <f>"("&amp;'by country (change)'!CA47&amp;")"</f>
        <v>(0.3)</v>
      </c>
      <c r="L7" s="155">
        <f>'by country'!BW47</f>
        <v>6.07</v>
      </c>
      <c r="M7" s="155" t="str">
        <f>"("&amp;'by country (change)'!CB47&amp;")"</f>
        <v>(0.44)</v>
      </c>
      <c r="O7" t="s">
        <v>38</v>
      </c>
      <c r="P7" s="154">
        <f>'by country (change)'!CD47</f>
        <v>0</v>
      </c>
      <c r="Q7" s="154">
        <f>'by country (change)'!CE47</f>
        <v>0</v>
      </c>
      <c r="R7" s="154">
        <f>'by country (change)'!CF47</f>
        <v>0</v>
      </c>
      <c r="S7" s="154">
        <f>'by country (change)'!CG47</f>
        <v>13</v>
      </c>
      <c r="T7" s="154">
        <f>'by country (change)'!CH47</f>
        <v>12</v>
      </c>
      <c r="U7" s="154">
        <f>'by country (change)'!CI47</f>
        <v>42</v>
      </c>
      <c r="V7" s="154">
        <f>'by country (change)'!CJ47</f>
        <v>3</v>
      </c>
      <c r="W7" s="154">
        <f>'by country (change)'!CK47</f>
        <v>0</v>
      </c>
      <c r="X7" s="154">
        <f>'by country (change)'!CL47</f>
        <v>0</v>
      </c>
    </row>
    <row r="8" spans="1:24" x14ac:dyDescent="0.25">
      <c r="A8" s="22" t="s">
        <v>207</v>
      </c>
      <c r="B8" s="154">
        <v>0</v>
      </c>
      <c r="C8" t="s">
        <v>204</v>
      </c>
    </row>
    <row r="9" spans="1:24" ht="15.6" x14ac:dyDescent="0.3">
      <c r="A9" s="22" t="s">
        <v>57</v>
      </c>
      <c r="B9" s="154">
        <f>COUNTA('by country'!F7,'by country'!K7,'by country'!P7,'by country'!U7,'by country'!Z7,'by country'!AE7,'by country'!AJ7,'by country'!AO7,'by country'!AT7,'by country'!AY7,'by country'!BD7,'by country'!BI7,'by country'!BN7,'by country'!BS7,'by country'!BX7)</f>
        <v>15</v>
      </c>
      <c r="E9" s="158" t="s">
        <v>235</v>
      </c>
      <c r="F9" s="153"/>
      <c r="G9" s="153"/>
      <c r="H9" s="153"/>
      <c r="I9" s="153"/>
      <c r="J9" s="153"/>
      <c r="K9" s="153"/>
      <c r="L9" s="153"/>
      <c r="M9" s="153"/>
      <c r="O9" s="158" t="s">
        <v>232</v>
      </c>
    </row>
    <row r="10" spans="1:24" x14ac:dyDescent="0.25">
      <c r="A10" s="22" t="s">
        <v>15</v>
      </c>
      <c r="B10" s="154">
        <f>COUNTA('by country'!F16,'by country'!K16,'by country'!P16,'by country'!U16,'by country'!Z16,'by country'!AE16,'by country'!AJ16,'by country'!AO16,'by country'!AT16,'by country'!AY16,'by country'!BD16,'by country'!BI16,'by country'!BN16,'by country'!BS16,'by country'!BX16)</f>
        <v>15</v>
      </c>
      <c r="E10" s="156" t="s">
        <v>196</v>
      </c>
      <c r="F10" s="157" t="s">
        <v>1</v>
      </c>
      <c r="G10" s="157"/>
      <c r="H10" s="157" t="s">
        <v>2</v>
      </c>
      <c r="I10" s="157"/>
      <c r="J10" s="157" t="s">
        <v>3</v>
      </c>
      <c r="K10" s="157"/>
      <c r="L10" s="157" t="s">
        <v>4</v>
      </c>
      <c r="M10" s="157"/>
      <c r="O10" s="156" t="s">
        <v>196</v>
      </c>
      <c r="P10" s="161" t="s">
        <v>190</v>
      </c>
      <c r="Q10" s="161" t="s">
        <v>191</v>
      </c>
      <c r="R10" s="161" t="s">
        <v>192</v>
      </c>
      <c r="S10" s="161" t="s">
        <v>193</v>
      </c>
      <c r="T10" s="161" t="s">
        <v>197</v>
      </c>
      <c r="U10" s="161" t="s">
        <v>194</v>
      </c>
      <c r="V10" s="161" t="s">
        <v>195</v>
      </c>
      <c r="W10" s="161" t="s">
        <v>189</v>
      </c>
      <c r="X10" s="161" t="s">
        <v>188</v>
      </c>
    </row>
    <row r="11" spans="1:24" x14ac:dyDescent="0.25">
      <c r="A11" s="22" t="s">
        <v>16</v>
      </c>
      <c r="B11" s="154">
        <f>COUNTA('by country'!F17,'by country'!K17,'by country'!P17,'by country'!U17,'by country'!Z17,'by country'!AE17,'by country'!AJ17,'by country'!AO17,'by country'!AT17,'by country'!AY17,'by country'!BD17,'by country'!BI17,'by country'!BN17,'by country'!BS17,'by country'!BX17)</f>
        <v>15</v>
      </c>
      <c r="E11" t="s">
        <v>17</v>
      </c>
      <c r="F11" s="154">
        <f>'by country'!BT18</f>
        <v>6.63</v>
      </c>
      <c r="G11" s="155" t="str">
        <f>"("&amp;'by country (change)'!BY18&amp;")"</f>
        <v>(0.61)</v>
      </c>
      <c r="H11" s="154">
        <f>'by country'!BU18</f>
        <v>6.67</v>
      </c>
      <c r="I11" s="155" t="str">
        <f>"("&amp;'by country (change)'!BZ18&amp;")"</f>
        <v>(0.76)</v>
      </c>
      <c r="J11" s="154">
        <f>'by country'!BV18</f>
        <v>5.68</v>
      </c>
      <c r="K11" s="155" t="str">
        <f>"("&amp;'by country (change)'!CA18&amp;")"</f>
        <v>(0.3)</v>
      </c>
      <c r="L11" s="154">
        <f>'by country'!BW18</f>
        <v>6.29</v>
      </c>
      <c r="M11" s="155" t="str">
        <f>"("&amp;'by country (change)'!CB18&amp;")"</f>
        <v>(0.47)</v>
      </c>
      <c r="O11" t="s">
        <v>17</v>
      </c>
      <c r="P11" s="154" cm="1">
        <f t="array" ref="P11:X11">'by country (change)'!CD18:CL18</f>
        <v>0</v>
      </c>
      <c r="Q11" s="154">
        <v>1</v>
      </c>
      <c r="R11" s="154">
        <v>3</v>
      </c>
      <c r="S11" s="154">
        <v>11</v>
      </c>
      <c r="T11" s="154">
        <v>14</v>
      </c>
      <c r="U11" s="154">
        <v>29</v>
      </c>
      <c r="V11" s="154">
        <v>9</v>
      </c>
      <c r="W11" s="154">
        <v>3</v>
      </c>
      <c r="X11" s="154">
        <v>0</v>
      </c>
    </row>
    <row r="12" spans="1:24" x14ac:dyDescent="0.25">
      <c r="A12" s="22" t="s">
        <v>17</v>
      </c>
      <c r="B12" s="154">
        <f>COUNTA('by country'!F18,'by country'!K18,'by country'!P18,'by country'!U18,'by country'!Z18,'by country'!AE18,'by country'!AJ18,'by country'!AO18,'by country'!AT18,'by country'!AY18,'by country'!BD18,'by country'!BI18,'by country'!BN18,'by country'!BS18,'by country'!BX18)</f>
        <v>15</v>
      </c>
      <c r="E12" t="s">
        <v>26</v>
      </c>
      <c r="F12" s="155">
        <f>'by country'!BT29</f>
        <v>7.33</v>
      </c>
      <c r="G12" s="155" t="str">
        <f>"("&amp;'by country (change)'!BY29&amp;")"</f>
        <v>(0.71)</v>
      </c>
      <c r="H12" s="155">
        <f>'by country'!BU29</f>
        <v>7.11</v>
      </c>
      <c r="I12" s="155" t="str">
        <f>"("&amp;'by country (change)'!BZ29&amp;")"</f>
        <v>(0.63)</v>
      </c>
      <c r="J12" s="155">
        <f>'by country'!BV29</f>
        <v>6.06</v>
      </c>
      <c r="K12" s="155" t="str">
        <f>"("&amp;'by country (change)'!CA29&amp;")"</f>
        <v>(-0.0800000000000001)</v>
      </c>
      <c r="L12" s="155">
        <f>'by country'!BW29</f>
        <v>6.79</v>
      </c>
      <c r="M12" s="155" t="str">
        <f>"("&amp;'by country (change)'!CB29&amp;")"</f>
        <v>(0.42)</v>
      </c>
      <c r="O12" t="s">
        <v>26</v>
      </c>
      <c r="P12" s="154" cm="1">
        <f t="array" ref="P12:X12">'by country (change)'!CD29:CL29</f>
        <v>0</v>
      </c>
      <c r="Q12" s="154">
        <v>0</v>
      </c>
      <c r="R12" s="154">
        <v>1</v>
      </c>
      <c r="S12" s="154">
        <v>11</v>
      </c>
      <c r="T12" s="154">
        <v>20</v>
      </c>
      <c r="U12" s="154">
        <v>32</v>
      </c>
      <c r="V12" s="154">
        <v>7</v>
      </c>
      <c r="W12" s="154">
        <v>0</v>
      </c>
      <c r="X12" s="154">
        <v>0</v>
      </c>
    </row>
    <row r="13" spans="1:24" x14ac:dyDescent="0.25">
      <c r="A13" s="22" t="s">
        <v>22</v>
      </c>
      <c r="B13" s="154">
        <f>COUNTA('by country'!F19,'by country'!K19,'by country'!P19,'by country'!U19,'by country'!Z19,'by country'!AE19,'by country'!AJ19,'by country'!AO19,'by country'!AT19,'by country'!AY19,'by country'!BD19,'by country'!BI19,'by country'!BN19,'by country'!BS19,'by country'!BX19)</f>
        <v>15</v>
      </c>
      <c r="E13" t="s">
        <v>32</v>
      </c>
      <c r="F13" s="155">
        <f>'by country'!BT36</f>
        <v>7.27</v>
      </c>
      <c r="G13" s="155" t="str">
        <f>"("&amp;'by country (change)'!BY36&amp;")"</f>
        <v>(0.98)</v>
      </c>
      <c r="H13" s="155">
        <f>'by country'!BU36</f>
        <v>6.8</v>
      </c>
      <c r="I13" s="155" t="str">
        <f>"("&amp;'by country (change)'!BZ36&amp;")"</f>
        <v>(0.8)</v>
      </c>
      <c r="J13" s="155">
        <f>'by country'!BV36</f>
        <v>6.07</v>
      </c>
      <c r="K13" s="155" t="str">
        <f>"("&amp;'by country (change)'!CA36&amp;")"</f>
        <v>(-0.149999999999999)</v>
      </c>
      <c r="L13" s="155">
        <f>'by country'!BW36</f>
        <v>6.84</v>
      </c>
      <c r="M13" s="155" t="str">
        <f>"("&amp;'by country (change)'!CB36&amp;")"</f>
        <v>(0.33)</v>
      </c>
      <c r="O13" t="s">
        <v>32</v>
      </c>
      <c r="P13" s="154" cm="1">
        <f t="array" ref="P13:X13">'by country (change)'!CD36:CL36</f>
        <v>0</v>
      </c>
      <c r="Q13" s="154">
        <v>0</v>
      </c>
      <c r="R13" s="154">
        <v>1</v>
      </c>
      <c r="S13" s="154">
        <v>16</v>
      </c>
      <c r="T13" s="154">
        <v>20</v>
      </c>
      <c r="U13" s="154">
        <v>26</v>
      </c>
      <c r="V13" s="154">
        <v>6</v>
      </c>
      <c r="W13" s="154">
        <v>1</v>
      </c>
      <c r="X13" s="154">
        <v>0</v>
      </c>
    </row>
    <row r="14" spans="1:24" x14ac:dyDescent="0.25">
      <c r="A14" s="22" t="s">
        <v>18</v>
      </c>
      <c r="B14" s="154">
        <f>COUNTA('by country'!F20,'by country'!K20,'by country'!P20,'by country'!U20,'by country'!Z20,'by country'!AE20,'by country'!AJ20,'by country'!AO20,'by country'!AT20,'by country'!AY20,'by country'!BD20,'by country'!BI20,'by country'!BN20,'by country'!BS20,'by country'!BX20)</f>
        <v>9</v>
      </c>
      <c r="E14" t="s">
        <v>39</v>
      </c>
      <c r="F14" s="155">
        <f>'by country'!BT48</f>
        <v>6.29</v>
      </c>
      <c r="G14" s="155" t="str">
        <f>"("&amp;'by country (change)'!BY48&amp;")"</f>
        <v>(0.76)</v>
      </c>
      <c r="H14" s="155">
        <f>'by country'!BU48</f>
        <v>6.06</v>
      </c>
      <c r="I14" s="155" t="str">
        <f>"("&amp;'by country (change)'!BZ48&amp;")"</f>
        <v>(0.529999999999999)</v>
      </c>
      <c r="J14" s="155">
        <f>'by country'!BV48</f>
        <v>5.42</v>
      </c>
      <c r="K14" s="155" t="str">
        <f>"("&amp;'by country (change)'!CA48&amp;")"</f>
        <v>(0.26)</v>
      </c>
      <c r="L14" s="155">
        <f>'by country'!BW48</f>
        <v>5.91</v>
      </c>
      <c r="M14" s="155" t="str">
        <f>"("&amp;'by country (change)'!CB48&amp;")"</f>
        <v>(0.33)</v>
      </c>
      <c r="O14" t="s">
        <v>39</v>
      </c>
      <c r="P14" s="154" cm="1">
        <f t="array" ref="P14:X14">'by country (change)'!CD48:CL48</f>
        <v>0</v>
      </c>
      <c r="Q14" s="154">
        <v>0</v>
      </c>
      <c r="R14" s="154">
        <v>0</v>
      </c>
      <c r="S14" s="154">
        <v>14</v>
      </c>
      <c r="T14" s="154">
        <v>20</v>
      </c>
      <c r="U14" s="154">
        <v>30</v>
      </c>
      <c r="V14" s="154">
        <v>6</v>
      </c>
      <c r="W14" s="154">
        <v>0</v>
      </c>
      <c r="X14" s="154">
        <v>0</v>
      </c>
    </row>
    <row r="15" spans="1:24" x14ac:dyDescent="0.25">
      <c r="A15" s="22" t="s">
        <v>216</v>
      </c>
      <c r="B15" s="154">
        <v>0</v>
      </c>
      <c r="C15" t="s">
        <v>204</v>
      </c>
      <c r="E15" t="s">
        <v>45</v>
      </c>
      <c r="F15" s="155">
        <f>'by country'!BT55</f>
        <v>6.09</v>
      </c>
      <c r="G15" s="155" t="str">
        <f>"("&amp;'by country (change)'!BY55&amp;")"</f>
        <v>(0.58)</v>
      </c>
      <c r="H15" s="155">
        <f>'by country'!BU55</f>
        <v>6.22</v>
      </c>
      <c r="I15" s="155" t="str">
        <f>"("&amp;'by country (change)'!BZ55&amp;")"</f>
        <v>(0.43)</v>
      </c>
      <c r="J15" s="155">
        <f>'by country'!BV55</f>
        <v>5.63</v>
      </c>
      <c r="K15" s="155" t="str">
        <f>"("&amp;'by country (change)'!CA55&amp;")"</f>
        <v>(-0.0200000000000005)</v>
      </c>
      <c r="L15" s="155">
        <f>'by country'!BW55</f>
        <v>5.73</v>
      </c>
      <c r="M15" s="155" t="str">
        <f>"("&amp;'by country (change)'!CB55&amp;")"</f>
        <v>(0.0600000000000005)</v>
      </c>
      <c r="O15" t="s">
        <v>45</v>
      </c>
      <c r="P15" s="154" cm="1">
        <f t="array" ref="P15:X15">'by country (change)'!CD55:CL55</f>
        <v>0</v>
      </c>
      <c r="Q15" s="154">
        <v>0</v>
      </c>
      <c r="R15" s="154">
        <v>0</v>
      </c>
      <c r="S15" s="154">
        <v>18</v>
      </c>
      <c r="T15" s="154">
        <v>23</v>
      </c>
      <c r="U15" s="154">
        <v>24</v>
      </c>
      <c r="V15" s="154">
        <v>5</v>
      </c>
      <c r="W15" s="154">
        <v>0</v>
      </c>
      <c r="X15" s="154">
        <v>0</v>
      </c>
    </row>
    <row r="16" spans="1:24" x14ac:dyDescent="0.25">
      <c r="A16" s="22" t="s">
        <v>20</v>
      </c>
      <c r="B16" s="154">
        <f>COUNTA('by country'!F22,'by country'!K22,'by country'!P22,'by country'!U22,'by country'!Z22,'by country'!AE22,'by country'!AJ22,'by country'!AO22,'by country'!AT22,'by country'!AY22,'by country'!BD22,'by country'!BI22,'by country'!BN22,'by country'!BS22,'by country'!BX22)</f>
        <v>15</v>
      </c>
    </row>
    <row r="17" spans="1:24" ht="15.6" x14ac:dyDescent="0.3">
      <c r="A17" s="22" t="s">
        <v>21</v>
      </c>
      <c r="B17" s="154">
        <f>COUNTA('by country'!F23,'by country'!K23,'by country'!P23,'by country'!U23,'by country'!Z23,'by country'!AE23,'by country'!AJ23,'by country'!AO23,'by country'!AT23,'by country'!AY23,'by country'!BD23,'by country'!BI23,'by country'!BN23,'by country'!BS23,'by country'!BX23)</f>
        <v>10</v>
      </c>
      <c r="E17" s="158" t="s">
        <v>236</v>
      </c>
      <c r="F17" s="153"/>
      <c r="G17" s="153"/>
      <c r="H17" s="153"/>
      <c r="I17" s="153"/>
      <c r="J17" s="153"/>
      <c r="K17" s="153"/>
      <c r="L17" s="153"/>
      <c r="M17" s="153"/>
      <c r="O17" s="158" t="s">
        <v>233</v>
      </c>
    </row>
    <row r="18" spans="1:24" x14ac:dyDescent="0.25">
      <c r="A18" s="22" t="s">
        <v>23</v>
      </c>
      <c r="B18" s="154">
        <f>COUNTA('by country'!F24,'by country'!K24,'by country'!P24,'by country'!U24,'by country'!Z24,'by country'!AE24,'by country'!AJ24,'by country'!AO24,'by country'!AT24,'by country'!AY24,'by country'!BD24,'by country'!BI24,'by country'!BN24,'by country'!BS24,'by country'!BX24)</f>
        <v>9</v>
      </c>
      <c r="E18" s="156" t="s">
        <v>196</v>
      </c>
      <c r="F18" s="157" t="s">
        <v>1</v>
      </c>
      <c r="G18" s="157"/>
      <c r="H18" s="157" t="s">
        <v>2</v>
      </c>
      <c r="I18" s="157"/>
      <c r="J18" s="157" t="s">
        <v>3</v>
      </c>
      <c r="K18" s="157"/>
      <c r="L18" s="157" t="s">
        <v>4</v>
      </c>
      <c r="M18" s="157"/>
      <c r="O18" s="156" t="s">
        <v>196</v>
      </c>
      <c r="P18" s="161" t="s">
        <v>190</v>
      </c>
      <c r="Q18" s="161" t="s">
        <v>191</v>
      </c>
      <c r="R18" s="161" t="s">
        <v>192</v>
      </c>
      <c r="S18" s="161" t="s">
        <v>193</v>
      </c>
      <c r="T18" s="161" t="s">
        <v>197</v>
      </c>
      <c r="U18" s="161" t="s">
        <v>194</v>
      </c>
      <c r="V18" s="161" t="s">
        <v>195</v>
      </c>
      <c r="W18" s="161" t="s">
        <v>189</v>
      </c>
      <c r="X18" s="161" t="s">
        <v>188</v>
      </c>
    </row>
    <row r="19" spans="1:24" x14ac:dyDescent="0.25">
      <c r="A19" s="22" t="s">
        <v>209</v>
      </c>
      <c r="B19" s="154">
        <v>0</v>
      </c>
      <c r="C19" t="s">
        <v>204</v>
      </c>
      <c r="E19" s="174" t="s">
        <v>23</v>
      </c>
      <c r="F19" s="153">
        <f>'by country'!BT24</f>
        <v>6.29</v>
      </c>
      <c r="G19" s="169" t="str">
        <f>"("&amp;'by country (change)'!BY24&amp;")"</f>
        <v>(0.41)</v>
      </c>
      <c r="H19" s="153">
        <f>'by country'!BU24</f>
        <v>6.26</v>
      </c>
      <c r="I19" s="169" t="str">
        <f>"("&amp;'by country (change)'!BZ24&amp;")"</f>
        <v>(0.41)</v>
      </c>
      <c r="J19" s="153">
        <f>'by country'!BV24</f>
        <v>5.59</v>
      </c>
      <c r="K19" s="169" t="str">
        <f>"("&amp;'by country (change)'!CA24&amp;")"</f>
        <v>(0.0700000000000003)</v>
      </c>
      <c r="L19" s="153">
        <f>'by country'!BW24</f>
        <v>5.97</v>
      </c>
      <c r="M19" s="169" t="str">
        <f>"("&amp;'by country (change)'!CB24&amp;")"</f>
        <v>(0.0299999999999994)</v>
      </c>
      <c r="O19" s="174" t="s">
        <v>23</v>
      </c>
      <c r="P19" s="175" cm="1">
        <f t="array" ref="P19:X19">'by country (change)'!CD24:CL24</f>
        <v>0</v>
      </c>
      <c r="Q19" s="175">
        <v>0</v>
      </c>
      <c r="R19" s="175">
        <v>2</v>
      </c>
      <c r="S19" s="175">
        <v>11</v>
      </c>
      <c r="T19" s="175">
        <v>5</v>
      </c>
      <c r="U19" s="175">
        <v>17</v>
      </c>
      <c r="V19" s="175">
        <v>3</v>
      </c>
      <c r="W19" s="175">
        <v>2</v>
      </c>
      <c r="X19" s="175">
        <v>0</v>
      </c>
    </row>
    <row r="20" spans="1:24" x14ac:dyDescent="0.25">
      <c r="A20" s="22" t="s">
        <v>24</v>
      </c>
      <c r="B20" s="154">
        <f>COUNTA('by country'!F26,'by country'!K26,'by country'!P26,'by country'!U26,'by country'!Z26,'by country'!AE26,'by country'!AJ26,'by country'!AO26,'by country'!AT26,'by country'!AY26,'by country'!BD26,'by country'!BI26,'by country'!BN26,'by country'!BS26,'by country'!BX26)</f>
        <v>15</v>
      </c>
      <c r="E20" s="154" t="s">
        <v>186</v>
      </c>
      <c r="F20" s="155">
        <f>'by country'!BT19</f>
        <v>6.31</v>
      </c>
      <c r="G20" s="155" t="str">
        <f>"("&amp;'by country (change)'!BY19&amp;")"</f>
        <v>(0.63)</v>
      </c>
      <c r="H20" s="155">
        <f>'by country'!BU19</f>
        <v>6.05</v>
      </c>
      <c r="I20" s="155" t="str">
        <f>"("&amp;'by country (change)'!BZ19&amp;")"</f>
        <v>(0.41)</v>
      </c>
      <c r="J20" s="155">
        <f>'by country'!BV19</f>
        <v>5.63</v>
      </c>
      <c r="K20" s="155" t="str">
        <f>"("&amp;'by country (change)'!CA19&amp;")"</f>
        <v>(-0.29)</v>
      </c>
      <c r="L20" s="155">
        <f>'by country'!BW19</f>
        <v>6.37</v>
      </c>
      <c r="M20" s="155" t="str">
        <f>"("&amp;'by country (change)'!CB19&amp;")"</f>
        <v>(0.0899999999999999)</v>
      </c>
      <c r="O20" s="154" t="s">
        <v>186</v>
      </c>
      <c r="P20" s="154" cm="1">
        <f t="array" ref="P20:X20">'by country (change)'!CD19:CL19</f>
        <v>0</v>
      </c>
      <c r="Q20" s="154">
        <v>2</v>
      </c>
      <c r="R20" s="154">
        <v>2</v>
      </c>
      <c r="S20" s="154">
        <v>21</v>
      </c>
      <c r="T20" s="154">
        <v>12</v>
      </c>
      <c r="U20" s="154">
        <v>27</v>
      </c>
      <c r="V20" s="154">
        <v>3</v>
      </c>
      <c r="W20" s="154">
        <v>2</v>
      </c>
      <c r="X20" s="154">
        <v>0</v>
      </c>
    </row>
    <row r="21" spans="1:24" x14ac:dyDescent="0.25">
      <c r="A21" s="22" t="s">
        <v>25</v>
      </c>
      <c r="B21" s="154">
        <f>COUNTA('by country'!F27,'by country'!K27,'by country'!P27,'by country'!U27,'by country'!Z27,'by country'!AE27,'by country'!AJ27,'by country'!AO27,'by country'!AT27,'by country'!AY27,'by country'!BD27,'by country'!BI27,'by country'!BN27,'by country'!BS27,'by country'!BX27)</f>
        <v>10</v>
      </c>
      <c r="E21" s="154" t="s">
        <v>18</v>
      </c>
      <c r="F21" s="155">
        <f>'by country'!BT20</f>
        <v>5.56</v>
      </c>
      <c r="G21" s="155" t="str">
        <f>"("&amp;'by country (change)'!BY20&amp;")"</f>
        <v>(-0.170000000000001)</v>
      </c>
      <c r="H21" s="155">
        <f>'by country'!BU20</f>
        <v>5.4</v>
      </c>
      <c r="I21" s="155" t="str">
        <f>"("&amp;'by country (change)'!BZ20&amp;")"</f>
        <v>(-0.0999999999999996)</v>
      </c>
      <c r="J21" s="155">
        <f>'by country'!BV20</f>
        <v>5.14</v>
      </c>
      <c r="K21" s="155" t="str">
        <f>"("&amp;'by country (change)'!CA20&amp;")"</f>
        <v>(-0.25)</v>
      </c>
      <c r="L21" s="155">
        <f>'by country'!BW20</f>
        <v>5.88</v>
      </c>
      <c r="M21" s="155" t="str">
        <f>"("&amp;'by country (change)'!CB20&amp;")"</f>
        <v>(-0.34)</v>
      </c>
      <c r="O21" s="154" t="s">
        <v>18</v>
      </c>
      <c r="P21" s="154" cm="1">
        <f t="array" ref="P21:X21">'by country (change)'!CD20:CL20</f>
        <v>0</v>
      </c>
      <c r="Q21" s="154">
        <v>3</v>
      </c>
      <c r="R21" s="154">
        <v>5</v>
      </c>
      <c r="S21" s="154">
        <v>10</v>
      </c>
      <c r="T21" s="154">
        <v>7</v>
      </c>
      <c r="U21" s="154">
        <v>10</v>
      </c>
      <c r="V21" s="154">
        <v>5</v>
      </c>
      <c r="W21" s="154">
        <v>0</v>
      </c>
      <c r="X21" s="154">
        <v>0</v>
      </c>
    </row>
    <row r="22" spans="1:24" x14ac:dyDescent="0.25">
      <c r="A22" s="22" t="s">
        <v>215</v>
      </c>
      <c r="B22" s="154">
        <v>0</v>
      </c>
      <c r="C22" t="s">
        <v>204</v>
      </c>
      <c r="E22" s="154" t="s">
        <v>21</v>
      </c>
      <c r="F22" s="155">
        <f>'by country'!BT23</f>
        <v>6.37</v>
      </c>
      <c r="G22" s="155" t="str">
        <f>"("&amp;'by country (change)'!BY23&amp;")"</f>
        <v>(0.78)</v>
      </c>
      <c r="H22" s="155">
        <f>'by country'!BU23</f>
        <v>5.99</v>
      </c>
      <c r="I22" s="155" t="str">
        <f>"("&amp;'by country (change)'!BZ23&amp;")"</f>
        <v>(0.53)</v>
      </c>
      <c r="J22" s="155">
        <f>'by country'!BV23</f>
        <v>5.47</v>
      </c>
      <c r="K22" s="155" t="str">
        <f>"("&amp;'by country (change)'!CA23&amp;")"</f>
        <v>(0.34)</v>
      </c>
      <c r="L22" s="155">
        <f>'by country'!BW23</f>
        <v>6.47</v>
      </c>
      <c r="M22" s="155" t="str">
        <f>"("&amp;'by country (change)'!CB23&amp;")"</f>
        <v>(0.649999999999999)</v>
      </c>
      <c r="O22" s="154" t="s">
        <v>21</v>
      </c>
      <c r="P22" s="154" cm="1">
        <f t="array" ref="P22:X22">'by country (change)'!CD23:CL23</f>
        <v>0</v>
      </c>
      <c r="Q22" s="154">
        <v>0</v>
      </c>
      <c r="R22" s="154">
        <v>2</v>
      </c>
      <c r="S22" s="154">
        <v>7</v>
      </c>
      <c r="T22" s="154">
        <v>11</v>
      </c>
      <c r="U22" s="154">
        <v>15</v>
      </c>
      <c r="V22" s="154">
        <v>6</v>
      </c>
      <c r="W22" s="154">
        <v>4</v>
      </c>
      <c r="X22" s="154">
        <v>0</v>
      </c>
    </row>
    <row r="23" spans="1:24" x14ac:dyDescent="0.25">
      <c r="A23" s="22" t="s">
        <v>202</v>
      </c>
      <c r="B23" s="154">
        <v>0</v>
      </c>
      <c r="C23" t="s">
        <v>204</v>
      </c>
      <c r="E23" s="154" t="s">
        <v>40</v>
      </c>
      <c r="F23" s="155">
        <f>'by country'!BT49</f>
        <v>6.43</v>
      </c>
      <c r="G23" s="155" t="str">
        <f>"("&amp;'by country (change)'!BY49&amp;")"</f>
        <v>(0.44)</v>
      </c>
      <c r="H23" s="155">
        <f>'by country'!BU49</f>
        <v>6.45</v>
      </c>
      <c r="I23" s="155" t="str">
        <f>"("&amp;'by country (change)'!BZ49&amp;")"</f>
        <v>(0.62)</v>
      </c>
      <c r="J23" s="155">
        <f>'by country'!BV49</f>
        <v>5.65</v>
      </c>
      <c r="K23" s="155" t="str">
        <f>"("&amp;'by country (change)'!CA49&amp;")"</f>
        <v>(0.220000000000001)</v>
      </c>
      <c r="L23" s="155">
        <f>'by country'!BW49</f>
        <v>6.17</v>
      </c>
      <c r="M23" s="155" t="str">
        <f>"("&amp;'by country (change)'!CB49&amp;")"</f>
        <v>(0.2)</v>
      </c>
      <c r="O23" s="154" t="s">
        <v>40</v>
      </c>
      <c r="P23" s="154" cm="1">
        <f t="array" ref="P23:X23">'by country (change)'!CD49:CL49</f>
        <v>0</v>
      </c>
      <c r="Q23" s="154">
        <v>5</v>
      </c>
      <c r="R23" s="154">
        <v>2</v>
      </c>
      <c r="S23" s="154">
        <v>6</v>
      </c>
      <c r="T23" s="154">
        <v>8</v>
      </c>
      <c r="U23" s="154">
        <v>11</v>
      </c>
      <c r="V23" s="154">
        <v>6</v>
      </c>
      <c r="W23" s="154">
        <v>6</v>
      </c>
      <c r="X23" s="154">
        <v>1</v>
      </c>
    </row>
    <row r="24" spans="1:24" x14ac:dyDescent="0.25">
      <c r="A24" s="22" t="s">
        <v>68</v>
      </c>
      <c r="B24" s="154">
        <v>0</v>
      </c>
      <c r="C24" t="s">
        <v>203</v>
      </c>
      <c r="E24" s="173" t="s">
        <v>44</v>
      </c>
      <c r="F24" s="155">
        <f>'by country'!BT54</f>
        <v>5.86</v>
      </c>
      <c r="G24" s="155" t="str">
        <f>"("&amp;'by country (change)'!BY54&amp;")"</f>
        <v>(0.16)</v>
      </c>
      <c r="H24" s="155">
        <f>'by country'!BU54</f>
        <v>5.79</v>
      </c>
      <c r="I24" s="155" t="str">
        <f>"("&amp;'by country (change)'!BZ54&amp;")"</f>
        <v>(0.19)</v>
      </c>
      <c r="J24" s="155">
        <f>'by country'!BV54</f>
        <v>5.44</v>
      </c>
      <c r="K24" s="155" t="str">
        <f>"("&amp;'by country (change)'!CA54&amp;")"</f>
        <v>(0.44)</v>
      </c>
      <c r="L24" s="155">
        <f>'by country'!BW54</f>
        <v>5.78</v>
      </c>
      <c r="M24" s="155" t="str">
        <f>"("&amp;'by country (change)'!CB54&amp;")"</f>
        <v>(0.28)</v>
      </c>
      <c r="O24" s="173" t="s">
        <v>44</v>
      </c>
      <c r="P24" s="173" cm="1">
        <f t="array" ref="P24:X24">'by country (change)'!CD54:CL54</f>
        <v>0</v>
      </c>
      <c r="Q24" s="173">
        <v>0</v>
      </c>
      <c r="R24" s="173">
        <v>1</v>
      </c>
      <c r="S24" s="173">
        <v>6</v>
      </c>
      <c r="T24" s="173">
        <v>9</v>
      </c>
      <c r="U24" s="173">
        <v>5</v>
      </c>
      <c r="V24" s="173">
        <v>9</v>
      </c>
      <c r="W24" s="173">
        <v>0</v>
      </c>
      <c r="X24" s="173">
        <v>0</v>
      </c>
    </row>
    <row r="25" spans="1:24" x14ac:dyDescent="0.25">
      <c r="A25" s="22" t="s">
        <v>26</v>
      </c>
      <c r="B25" s="154">
        <f>COUNTA('by country'!F29,'by country'!K29,'by country'!P29,'by country'!U29,'by country'!Z29,'by country'!AE29,'by country'!AJ29,'by country'!AO29,'by country'!AT29,'by country'!AY29,'by country'!BD29,'by country'!BI29,'by country'!BN29,'by country'!BS29,'by country'!BX29)</f>
        <v>15</v>
      </c>
    </row>
    <row r="26" spans="1:24" ht="15.6" x14ac:dyDescent="0.3">
      <c r="A26" s="22" t="s">
        <v>214</v>
      </c>
      <c r="B26" s="154">
        <v>0</v>
      </c>
      <c r="C26" t="s">
        <v>204</v>
      </c>
      <c r="E26" s="158" t="s">
        <v>237</v>
      </c>
      <c r="F26" s="153"/>
      <c r="G26" s="153"/>
      <c r="H26" s="153"/>
      <c r="I26" s="153"/>
      <c r="J26" s="153"/>
      <c r="K26" s="153"/>
      <c r="L26" s="153"/>
      <c r="M26" s="153"/>
      <c r="O26" s="158" t="s">
        <v>199</v>
      </c>
    </row>
    <row r="27" spans="1:24" x14ac:dyDescent="0.25">
      <c r="A27" s="22" t="s">
        <v>213</v>
      </c>
      <c r="B27" s="154">
        <v>0</v>
      </c>
      <c r="C27" t="s">
        <v>204</v>
      </c>
      <c r="E27" s="156" t="s">
        <v>196</v>
      </c>
      <c r="F27" s="157" t="s">
        <v>1</v>
      </c>
      <c r="G27" s="157"/>
      <c r="H27" s="157" t="s">
        <v>2</v>
      </c>
      <c r="I27" s="157"/>
      <c r="J27" s="157" t="s">
        <v>3</v>
      </c>
      <c r="K27" s="157"/>
      <c r="L27" s="157" t="s">
        <v>4</v>
      </c>
      <c r="M27" s="157"/>
      <c r="O27" s="156" t="s">
        <v>196</v>
      </c>
      <c r="P27" s="161" t="s">
        <v>190</v>
      </c>
      <c r="Q27" s="161" t="s">
        <v>191</v>
      </c>
      <c r="R27" s="161" t="s">
        <v>192</v>
      </c>
      <c r="S27" s="161" t="s">
        <v>193</v>
      </c>
      <c r="T27" s="161" t="s">
        <v>197</v>
      </c>
      <c r="U27" s="161" t="s">
        <v>194</v>
      </c>
      <c r="V27" s="161" t="s">
        <v>195</v>
      </c>
      <c r="W27" s="161" t="s">
        <v>189</v>
      </c>
      <c r="X27" s="161" t="s">
        <v>188</v>
      </c>
    </row>
    <row r="28" spans="1:24" x14ac:dyDescent="0.25">
      <c r="A28" s="22" t="s">
        <v>62</v>
      </c>
      <c r="B28" s="154">
        <f>COUNTA('by country'!F31,'by country'!K31,'by country'!P31,'by country'!U31,'by country'!Z31,'by country'!AE31,'by country'!AJ31,'by country'!AO31,'by country'!AT31,'by country'!AY31,'by country'!BD31,'by country'!BI31,'by country'!BN31,'by country'!BS31,'by country'!BX31)</f>
        <v>3</v>
      </c>
      <c r="E28" s="154" t="s">
        <v>25</v>
      </c>
      <c r="F28" s="155">
        <f>'by country'!BT27</f>
        <v>5.46</v>
      </c>
      <c r="G28" s="155" t="str">
        <f>"("&amp;'by country (change)'!BY27&amp;")"</f>
        <v>(0.0300000000000002)</v>
      </c>
      <c r="H28" s="155">
        <f>'by country'!BU27</f>
        <v>5.0599999999999996</v>
      </c>
      <c r="I28" s="155" t="str">
        <f>"("&amp;'by country (change)'!BZ27&amp;")"</f>
        <v>(-0.0500000000000007)</v>
      </c>
      <c r="J28" s="155">
        <f>'by country'!BV27</f>
        <v>4.92</v>
      </c>
      <c r="K28" s="155" t="str">
        <f>"("&amp;'by country (change)'!CA27&amp;")"</f>
        <v>(0.00999999999999979)</v>
      </c>
      <c r="L28" s="155">
        <f>'by country'!BW27</f>
        <v>5.84</v>
      </c>
      <c r="M28" s="155" t="str">
        <f>"("&amp;'by country (change)'!CB27&amp;")"</f>
        <v>(0.21)</v>
      </c>
      <c r="O28" s="154" t="s">
        <v>25</v>
      </c>
      <c r="P28" s="154" cm="1">
        <f t="array" ref="P28:X28">'by country (change)'!CD27:CL27</f>
        <v>0</v>
      </c>
      <c r="Q28" s="154">
        <v>0</v>
      </c>
      <c r="R28" s="154">
        <v>1</v>
      </c>
      <c r="S28" s="154">
        <v>16</v>
      </c>
      <c r="T28" s="154">
        <v>10</v>
      </c>
      <c r="U28" s="154">
        <v>14</v>
      </c>
      <c r="V28" s="154">
        <v>4</v>
      </c>
      <c r="W28" s="154">
        <v>0</v>
      </c>
      <c r="X28" s="154">
        <v>0</v>
      </c>
    </row>
    <row r="29" spans="1:24" x14ac:dyDescent="0.25">
      <c r="A29" s="22" t="s">
        <v>28</v>
      </c>
      <c r="B29" s="154">
        <f>COUNTA('by country'!F32,'by country'!K32,'by country'!P32,'by country'!U32,'by country'!Z32,'by country'!AE32,'by country'!AJ32,'by country'!AO32,'by country'!AT32,'by country'!AY32,'by country'!BD32,'by country'!BI32,'by country'!BN32,'by country'!BS32,'by country'!BX32)</f>
        <v>15</v>
      </c>
      <c r="E29" s="154" t="s">
        <v>30</v>
      </c>
      <c r="F29" s="155">
        <f>'by country'!BT34</f>
        <v>5.14</v>
      </c>
      <c r="G29" s="155" t="str">
        <f>"("&amp;'by country (change)'!BY34&amp;")"</f>
        <v>(0.0299999999999994)</v>
      </c>
      <c r="H29" s="155">
        <f>'by country'!BU34</f>
        <v>4.93</v>
      </c>
      <c r="I29" s="155" t="str">
        <f>"("&amp;'by country (change)'!BZ34&amp;")"</f>
        <v>(-0.100000000000001)</v>
      </c>
      <c r="J29" s="155">
        <f>'by country'!BV34</f>
        <v>5</v>
      </c>
      <c r="K29" s="155" t="str">
        <f>"("&amp;'by country (change)'!CA34&amp;")"</f>
        <v>(0.0499999999999998)</v>
      </c>
      <c r="L29" s="155">
        <f>'by country'!BW34</f>
        <v>5.55</v>
      </c>
      <c r="M29" s="155" t="str">
        <f>"("&amp;'by country (change)'!CB34&amp;")"</f>
        <v>(-0.100000000000001)</v>
      </c>
      <c r="O29" s="154" t="s">
        <v>30</v>
      </c>
      <c r="P29" s="154" cm="1">
        <f t="array" ref="P29:X29">'by country (change)'!CD34:CL34</f>
        <v>0</v>
      </c>
      <c r="Q29" s="154">
        <v>0</v>
      </c>
      <c r="R29" s="154">
        <v>1</v>
      </c>
      <c r="S29" s="154">
        <v>15</v>
      </c>
      <c r="T29" s="154">
        <v>15</v>
      </c>
      <c r="U29" s="154">
        <v>12</v>
      </c>
      <c r="V29" s="154">
        <v>2</v>
      </c>
      <c r="W29" s="154">
        <v>0</v>
      </c>
      <c r="X29" s="154">
        <v>0</v>
      </c>
    </row>
    <row r="30" spans="1:24" x14ac:dyDescent="0.25">
      <c r="A30" s="22" t="s">
        <v>30</v>
      </c>
      <c r="B30" s="154">
        <f>COUNTA('by country'!F34,'by country'!K34,'by country'!P34,'by country'!U34,'by country'!Z34,'by country'!AE34,'by country'!AJ34,'by country'!AO34,'by country'!AT34,'by country'!AY34,'by country'!BD34,'by country'!BI34,'by country'!BN34,'by country'!BS34,'by country'!BX34)</f>
        <v>10</v>
      </c>
      <c r="E30" s="154" t="s">
        <v>33</v>
      </c>
      <c r="F30" s="155">
        <f>'by country'!BT38</f>
        <v>5.54</v>
      </c>
      <c r="G30" s="155" t="str">
        <f>"("&amp;'by country (change)'!BY38&amp;")"</f>
        <v>(0.84)</v>
      </c>
      <c r="H30" s="155">
        <f>'by country'!BU38</f>
        <v>4.9800000000000004</v>
      </c>
      <c r="I30" s="155" t="str">
        <f>"("&amp;'by country (change)'!BZ38&amp;")"</f>
        <v>(0.430000000000001)</v>
      </c>
      <c r="J30" s="155">
        <f>'by country'!BV38</f>
        <v>4.9000000000000004</v>
      </c>
      <c r="K30" s="155" t="str">
        <f>"("&amp;'by country (change)'!CA38&amp;")"</f>
        <v>(0.44)</v>
      </c>
      <c r="L30" s="155">
        <f>'by country'!BW38</f>
        <v>5.8</v>
      </c>
      <c r="M30" s="155" t="str">
        <f>"("&amp;'by country (change)'!CB38&amp;")"</f>
        <v>(0.54)</v>
      </c>
      <c r="O30" s="154" t="s">
        <v>33</v>
      </c>
      <c r="P30" s="154" cm="1">
        <f t="array" ref="P30:X30">'by country (change)'!CD38:CL38</f>
        <v>0</v>
      </c>
      <c r="Q30" s="154">
        <v>0</v>
      </c>
      <c r="R30" s="154">
        <v>1</v>
      </c>
      <c r="S30" s="154">
        <v>5</v>
      </c>
      <c r="T30" s="154">
        <v>11</v>
      </c>
      <c r="U30" s="154">
        <v>12</v>
      </c>
      <c r="V30" s="154">
        <v>10</v>
      </c>
      <c r="W30" s="154">
        <v>1</v>
      </c>
      <c r="X30" s="154">
        <v>0</v>
      </c>
    </row>
    <row r="31" spans="1:24" x14ac:dyDescent="0.25">
      <c r="A31" s="22" t="s">
        <v>31</v>
      </c>
      <c r="B31" s="154">
        <f>COUNTA('by country'!F35,'by country'!K35,'by country'!P35,'by country'!U35,'by country'!Z35,'by country'!AE35,'by country'!AJ35,'by country'!AO35,'by country'!AT35,'by country'!AY35,'by country'!BD35,'by country'!BI35,'by country'!BN35,'by country'!BS35,'by country'!BX35)</f>
        <v>15</v>
      </c>
      <c r="E31" s="154" t="s">
        <v>35</v>
      </c>
      <c r="F31" s="155">
        <f>'by country'!BT41</f>
        <v>5.33</v>
      </c>
      <c r="G31" s="155" t="str">
        <f>"("&amp;'by country (change)'!BY41&amp;")"</f>
        <v>(0.19)</v>
      </c>
      <c r="H31" s="155">
        <f>'by country'!BU41</f>
        <v>5.08</v>
      </c>
      <c r="I31" s="155" t="str">
        <f>"("&amp;'by country (change)'!BZ41&amp;")"</f>
        <v>(-0.0599999999999996)</v>
      </c>
      <c r="J31" s="155">
        <f>'by country'!BV41</f>
        <v>4.91</v>
      </c>
      <c r="K31" s="155" t="str">
        <f>"("&amp;'by country (change)'!CA41&amp;")"</f>
        <v>(0.00999999999999979)</v>
      </c>
      <c r="L31" s="155">
        <f>'by country'!BW41</f>
        <v>5.76</v>
      </c>
      <c r="M31" s="155" t="str">
        <f>"("&amp;'by country (change)'!CB41&amp;")"</f>
        <v>(-0.13)</v>
      </c>
      <c r="O31" s="154" t="s">
        <v>35</v>
      </c>
      <c r="P31" s="154" cm="1">
        <f t="array" ref="P31:X31">'by country (change)'!CD41:CL41</f>
        <v>0</v>
      </c>
      <c r="Q31" s="154">
        <v>0</v>
      </c>
      <c r="R31" s="154">
        <v>7</v>
      </c>
      <c r="S31" s="154">
        <v>13</v>
      </c>
      <c r="T31" s="154">
        <v>17</v>
      </c>
      <c r="U31" s="154">
        <v>7</v>
      </c>
      <c r="V31" s="154">
        <v>4</v>
      </c>
      <c r="W31" s="154">
        <v>2</v>
      </c>
      <c r="X31" s="154">
        <v>0</v>
      </c>
    </row>
    <row r="32" spans="1:24" x14ac:dyDescent="0.25">
      <c r="A32" s="22" t="s">
        <v>32</v>
      </c>
      <c r="B32" s="154">
        <f>COUNTA('by country'!F36,'by country'!K36,'by country'!P36,'by country'!U36,'by country'!Z36,'by country'!AE36,'by country'!AJ36,'by country'!AO36,'by country'!AT36,'by country'!AY36,'by country'!BD36,'by country'!BI36,'by country'!BN36,'by country'!BS36,'by country'!BX36)</f>
        <v>15</v>
      </c>
      <c r="E32" s="154" t="s">
        <v>42</v>
      </c>
      <c r="F32" s="155">
        <f>'by country'!BT51</f>
        <v>4.93</v>
      </c>
      <c r="G32" s="155" t="str">
        <f>"("&amp;'by country (change)'!BY51&amp;")"</f>
        <v>(-0.82)</v>
      </c>
      <c r="H32" s="155">
        <f>'by country'!BU51</f>
        <v>4.68</v>
      </c>
      <c r="I32" s="155" t="str">
        <f>"("&amp;'by country (change)'!BZ51&amp;")"</f>
        <v>(-0.42)</v>
      </c>
      <c r="J32" s="155">
        <f>'by country'!BV51</f>
        <v>4.6399999999999997</v>
      </c>
      <c r="K32" s="155" t="str">
        <f>"("&amp;'by country (change)'!CA51&amp;")"</f>
        <v>(-0.850000000000001)</v>
      </c>
      <c r="L32" s="155">
        <f>'by country'!BW51</f>
        <v>5.36</v>
      </c>
      <c r="M32" s="155" t="str">
        <f>"("&amp;'by country (change)'!CB51&amp;")"</f>
        <v>(-0.62)</v>
      </c>
      <c r="O32" s="154" t="s">
        <v>42</v>
      </c>
      <c r="P32" s="154" cm="1">
        <f t="array" ref="P32:X32">'by country (change)'!CD51:CL51</f>
        <v>4</v>
      </c>
      <c r="Q32" s="154">
        <v>0</v>
      </c>
      <c r="R32" s="154">
        <v>3</v>
      </c>
      <c r="S32" s="154">
        <v>28</v>
      </c>
      <c r="T32" s="154">
        <v>16</v>
      </c>
      <c r="U32" s="154">
        <v>10</v>
      </c>
      <c r="V32" s="154">
        <v>3</v>
      </c>
      <c r="W32" s="154">
        <v>0</v>
      </c>
      <c r="X32" s="154">
        <v>0</v>
      </c>
    </row>
    <row r="33" spans="1:24" x14ac:dyDescent="0.25">
      <c r="A33" s="22" t="s">
        <v>33</v>
      </c>
      <c r="B33" s="154">
        <f>COUNTA('by country'!F38,'by country'!K38,'by country'!P38,'by country'!U38,'by country'!Z38,'by country'!AE38,'by country'!AJ38,'by country'!AO38,'by country'!AT38,'by country'!AY38,'by country'!BD38,'by country'!BI38,'by country'!BN38,'by country'!BS38,'by country'!BX38)</f>
        <v>9</v>
      </c>
    </row>
    <row r="34" spans="1:24" ht="15.6" x14ac:dyDescent="0.3">
      <c r="A34" s="22" t="s">
        <v>35</v>
      </c>
      <c r="B34" s="154">
        <f>COUNTA('by country'!F41,'by country'!K41,'by country'!P41,'by country'!U41,'by country'!Z41,'by country'!AE41,'by country'!AJ41,'by country'!AO41,'by country'!AT41,'by country'!AY41,'by country'!BD41,'by country'!BI41,'by country'!BN41,'by country'!BS41,'by country'!BX41)</f>
        <v>11</v>
      </c>
      <c r="E34" s="158" t="s">
        <v>238</v>
      </c>
      <c r="F34" s="153"/>
      <c r="G34" s="153"/>
      <c r="H34" s="153"/>
      <c r="I34" s="153"/>
      <c r="J34" s="153"/>
      <c r="K34" s="153"/>
      <c r="L34" s="153"/>
      <c r="M34" s="153"/>
      <c r="O34" s="158" t="s">
        <v>200</v>
      </c>
    </row>
    <row r="35" spans="1:24" x14ac:dyDescent="0.25">
      <c r="A35" s="22" t="s">
        <v>71</v>
      </c>
      <c r="B35" s="154">
        <v>0</v>
      </c>
      <c r="C35" t="s">
        <v>203</v>
      </c>
      <c r="E35" s="156" t="s">
        <v>196</v>
      </c>
      <c r="F35" s="157" t="s">
        <v>1</v>
      </c>
      <c r="G35" s="157"/>
      <c r="H35" s="157" t="s">
        <v>2</v>
      </c>
      <c r="I35" s="157"/>
      <c r="J35" s="157" t="s">
        <v>3</v>
      </c>
      <c r="K35" s="157"/>
      <c r="L35" s="157" t="s">
        <v>4</v>
      </c>
      <c r="M35" s="157"/>
      <c r="O35" s="156" t="s">
        <v>196</v>
      </c>
      <c r="P35" s="161" t="s">
        <v>190</v>
      </c>
      <c r="Q35" s="161" t="s">
        <v>191</v>
      </c>
      <c r="R35" s="161" t="s">
        <v>192</v>
      </c>
      <c r="S35" s="161" t="s">
        <v>193</v>
      </c>
      <c r="T35" s="161" t="s">
        <v>197</v>
      </c>
      <c r="U35" s="161" t="s">
        <v>194</v>
      </c>
      <c r="V35" s="161" t="s">
        <v>195</v>
      </c>
      <c r="W35" s="161" t="s">
        <v>189</v>
      </c>
      <c r="X35" s="161" t="s">
        <v>188</v>
      </c>
    </row>
    <row r="36" spans="1:24" x14ac:dyDescent="0.25">
      <c r="A36" s="22" t="s">
        <v>37</v>
      </c>
      <c r="B36" s="154">
        <f>COUNTA('by country'!F44,'by country'!K44,'by country'!P44,'by country'!U44,'by country'!Z44,'by country'!AE44,'by country'!AJ44,'by country'!AO44,'by country'!AT44,'by country'!AY44,'by country'!BD44,'by country'!BI44,'by country'!BN44,'by country'!BS44,'by country'!BX44)</f>
        <v>15</v>
      </c>
      <c r="E36" s="154" t="s">
        <v>7</v>
      </c>
      <c r="F36" s="155">
        <f>'by country'!BT4</f>
        <v>6.36</v>
      </c>
      <c r="G36" s="155" t="str">
        <f>"("&amp;'by country (change)'!BY4&amp;")"</f>
        <v>(1.1)</v>
      </c>
      <c r="H36" s="155">
        <f>'by country'!BU4</f>
        <v>5.98</v>
      </c>
      <c r="I36" s="155" t="str">
        <f>"("&amp;'by country (change)'!BZ4&amp;")"</f>
        <v>(0.760000000000001)</v>
      </c>
      <c r="J36" s="155">
        <f>'by country'!BV4</f>
        <v>5.68</v>
      </c>
      <c r="K36" s="155" t="str">
        <f>"("&amp;'by country (change)'!CA4&amp;")"</f>
        <v>(0.29)</v>
      </c>
      <c r="L36" s="155">
        <f>'by country'!BW4</f>
        <v>6.28</v>
      </c>
      <c r="M36" s="155" t="str">
        <f>"("&amp;'by country (change)'!CB4&amp;")"</f>
        <v>(0.54)</v>
      </c>
      <c r="O36" s="154" t="s">
        <v>7</v>
      </c>
      <c r="P36" s="154" cm="1">
        <f t="array" ref="P36:X36">'by country (change)'!CD4:CL4</f>
        <v>0</v>
      </c>
      <c r="Q36" s="154">
        <v>0</v>
      </c>
      <c r="R36" s="154">
        <v>2</v>
      </c>
      <c r="S36" s="154">
        <v>20</v>
      </c>
      <c r="T36" s="154">
        <v>10</v>
      </c>
      <c r="U36" s="154">
        <v>20</v>
      </c>
      <c r="V36" s="154">
        <v>14</v>
      </c>
      <c r="W36" s="154">
        <v>4</v>
      </c>
      <c r="X36" s="154">
        <v>0</v>
      </c>
    </row>
    <row r="37" spans="1:24" x14ac:dyDescent="0.25">
      <c r="A37" s="22" t="s">
        <v>59</v>
      </c>
      <c r="B37" s="154">
        <f>COUNTA('by country'!F46,'by country'!K46,'by country'!P46,'by country'!U46,'by country'!Z46,'by country'!AE46,'by country'!AJ46,'by country'!AO46,'by country'!AT46,'by country'!AY46,'by country'!BD46,'by country'!BI46,'by country'!BN46,'by country'!BS46,'by country'!BX46)</f>
        <v>2</v>
      </c>
      <c r="E37" s="154" t="s">
        <v>16</v>
      </c>
      <c r="F37" s="155">
        <f>'by country'!BT17</f>
        <v>6.31</v>
      </c>
      <c r="G37" s="155" t="str">
        <f>"("&amp;'by country (change)'!BY17&amp;")"</f>
        <v>(-0.2)</v>
      </c>
      <c r="H37" s="155">
        <f>'by country'!BU17</f>
        <v>5.86</v>
      </c>
      <c r="I37" s="155" t="str">
        <f>"("&amp;'by country (change)'!BZ17&amp;")"</f>
        <v>(-0.29)</v>
      </c>
      <c r="J37" s="155">
        <f>'by country'!BV17</f>
        <v>5.74</v>
      </c>
      <c r="K37" s="155" t="str">
        <f>"("&amp;'by country (change)'!CA17&amp;")"</f>
        <v>(-0.74)</v>
      </c>
      <c r="L37" s="155">
        <f>'by country'!BW17</f>
        <v>5.99</v>
      </c>
      <c r="M37" s="155" t="str">
        <f>"("&amp;'by country (change)'!CB17&amp;")"</f>
        <v>(-0.63)</v>
      </c>
      <c r="O37" s="154" t="s">
        <v>16</v>
      </c>
      <c r="P37" s="154" cm="1">
        <f t="array" ref="P37:X37">'by country (change)'!CD17:CL17</f>
        <v>0</v>
      </c>
      <c r="Q37" s="154">
        <v>2</v>
      </c>
      <c r="R37" s="154">
        <v>19</v>
      </c>
      <c r="S37" s="154">
        <v>18</v>
      </c>
      <c r="T37" s="154">
        <v>13</v>
      </c>
      <c r="U37" s="154">
        <v>5</v>
      </c>
      <c r="V37" s="154">
        <v>9</v>
      </c>
      <c r="W37" s="154">
        <v>3</v>
      </c>
      <c r="X37" s="154">
        <v>0</v>
      </c>
    </row>
    <row r="38" spans="1:24" x14ac:dyDescent="0.25">
      <c r="A38" s="22" t="s">
        <v>38</v>
      </c>
      <c r="B38" s="154">
        <f>COUNTA('by country'!F47,'by country'!K47,'by country'!P47,'by country'!U47,'by country'!Z47,'by country'!AE47,'by country'!AJ47,'by country'!AO47,'by country'!AT47,'by country'!AY47,'by country'!BD47,'by country'!BI47,'by country'!BN47,'by country'!BS47,'by country'!BX47)</f>
        <v>15</v>
      </c>
      <c r="E38" s="154" t="s">
        <v>28</v>
      </c>
      <c r="F38" s="155">
        <f>'by country'!BT32</f>
        <v>6.23</v>
      </c>
      <c r="G38" s="155" t="str">
        <f>"("&amp;'by country (change)'!BY32&amp;")"</f>
        <v>(0.37)</v>
      </c>
      <c r="H38" s="155">
        <f>'by country'!BU32</f>
        <v>5.77</v>
      </c>
      <c r="I38" s="155" t="str">
        <f>"("&amp;'by country (change)'!BZ32&amp;")"</f>
        <v>(0.19)</v>
      </c>
      <c r="J38" s="155">
        <f>'by country'!BV32</f>
        <v>5.48</v>
      </c>
      <c r="K38" s="155" t="str">
        <f>"("&amp;'by country (change)'!CA32&amp;")"</f>
        <v>(-0.18)</v>
      </c>
      <c r="L38" s="155">
        <f>'by country'!BW32</f>
        <v>5.78</v>
      </c>
      <c r="M38" s="155" t="str">
        <f>"("&amp;'by country (change)'!CB32&amp;")"</f>
        <v>(-0.14)</v>
      </c>
      <c r="O38" s="154" t="s">
        <v>28</v>
      </c>
      <c r="P38" s="154" cm="1">
        <f t="array" ref="P38:X38">'by country (change)'!CD32:CL32</f>
        <v>0</v>
      </c>
      <c r="Q38" s="154">
        <v>0</v>
      </c>
      <c r="R38" s="154">
        <v>13</v>
      </c>
      <c r="S38" s="154">
        <v>20</v>
      </c>
      <c r="T38" s="154">
        <v>13</v>
      </c>
      <c r="U38" s="154">
        <v>12</v>
      </c>
      <c r="V38" s="154">
        <v>4</v>
      </c>
      <c r="W38" s="154">
        <v>7</v>
      </c>
      <c r="X38" s="154">
        <v>0</v>
      </c>
    </row>
    <row r="39" spans="1:24" x14ac:dyDescent="0.25">
      <c r="A39" s="22" t="s">
        <v>211</v>
      </c>
      <c r="B39" s="154">
        <v>0</v>
      </c>
      <c r="C39" t="s">
        <v>204</v>
      </c>
      <c r="E39" s="154" t="s">
        <v>31</v>
      </c>
      <c r="F39" s="155">
        <f>'by country'!BT35</f>
        <v>6.64</v>
      </c>
      <c r="G39" s="155" t="str">
        <f>"("&amp;'by country (change)'!BY35&amp;")"</f>
        <v>(0.46)</v>
      </c>
      <c r="H39" s="155">
        <f>'by country'!BU35</f>
        <v>6.22</v>
      </c>
      <c r="I39" s="155" t="str">
        <f>"("&amp;'by country (change)'!BZ35&amp;")"</f>
        <v>(0.489999999999999)</v>
      </c>
      <c r="J39" s="155">
        <f>'by country'!BV35</f>
        <v>5.76</v>
      </c>
      <c r="K39" s="155" t="str">
        <f>"("&amp;'by country (change)'!CA35&amp;")"</f>
        <v>(-0.33)</v>
      </c>
      <c r="L39" s="155">
        <f>'by country'!BW35</f>
        <v>6.46</v>
      </c>
      <c r="M39" s="155" t="str">
        <f>"("&amp;'by country (change)'!CB35&amp;")"</f>
        <v>(0.28)</v>
      </c>
      <c r="O39" s="154" t="s">
        <v>31</v>
      </c>
      <c r="P39" s="154" cm="1">
        <f t="array" ref="P39:X39">'by country (change)'!CD35:CL35</f>
        <v>0</v>
      </c>
      <c r="Q39" s="154">
        <v>0</v>
      </c>
      <c r="R39" s="154">
        <v>15</v>
      </c>
      <c r="S39" s="154">
        <v>16</v>
      </c>
      <c r="T39" s="154">
        <v>5</v>
      </c>
      <c r="U39" s="154">
        <v>18</v>
      </c>
      <c r="V39" s="154">
        <v>11</v>
      </c>
      <c r="W39" s="154">
        <v>4</v>
      </c>
      <c r="X39" s="154">
        <v>0</v>
      </c>
    </row>
    <row r="40" spans="1:24" x14ac:dyDescent="0.25">
      <c r="A40" s="22" t="s">
        <v>39</v>
      </c>
      <c r="B40" s="154">
        <f>COUNTA('by country'!F48,'by country'!K48,'by country'!P48,'by country'!U48,'by country'!Z48,'by country'!AE48,'by country'!AJ48,'by country'!AO48,'by country'!AT48,'by country'!AY48,'by country'!BD48,'by country'!BI48,'by country'!BN48,'by country'!BS48,'by country'!BX48)</f>
        <v>15</v>
      </c>
      <c r="E40" s="154" t="s">
        <v>37</v>
      </c>
      <c r="F40" s="155">
        <f>'by country'!BT44</f>
        <v>6.6</v>
      </c>
      <c r="G40" s="155" t="str">
        <f>"("&amp;'by country (change)'!BY44&amp;")"</f>
        <v>(0.25)</v>
      </c>
      <c r="H40" s="155">
        <f>'by country'!BU44</f>
        <v>6.14</v>
      </c>
      <c r="I40" s="155" t="str">
        <f>"("&amp;'by country (change)'!BZ44&amp;")"</f>
        <v>(0.199999999999999)</v>
      </c>
      <c r="J40" s="155">
        <f>'by country'!BV44</f>
        <v>5.68</v>
      </c>
      <c r="K40" s="155" t="str">
        <f>"("&amp;'by country (change)'!CA44&amp;")"</f>
        <v>(-0.44)</v>
      </c>
      <c r="L40" s="155">
        <f>'by country'!BW44</f>
        <v>6.46</v>
      </c>
      <c r="M40" s="155" t="str">
        <f>"("&amp;'by country (change)'!CB44&amp;")"</f>
        <v>(-0.0499999999999998)</v>
      </c>
      <c r="O40" s="154" t="s">
        <v>37</v>
      </c>
      <c r="P40" s="154" cm="1">
        <f t="array" ref="P40:X40">'by country (change)'!CD44:CL44</f>
        <v>0</v>
      </c>
      <c r="Q40" s="154">
        <v>0</v>
      </c>
      <c r="R40" s="154">
        <v>1</v>
      </c>
      <c r="S40" s="154">
        <v>24</v>
      </c>
      <c r="T40" s="154">
        <v>22</v>
      </c>
      <c r="U40" s="154">
        <v>16</v>
      </c>
      <c r="V40" s="154">
        <v>6</v>
      </c>
      <c r="W40" s="154">
        <v>0</v>
      </c>
      <c r="X40" s="154">
        <v>0</v>
      </c>
    </row>
    <row r="41" spans="1:24" x14ac:dyDescent="0.25">
      <c r="A41" s="22" t="s">
        <v>210</v>
      </c>
      <c r="B41" s="154">
        <v>0</v>
      </c>
      <c r="C41" t="s">
        <v>204</v>
      </c>
    </row>
    <row r="42" spans="1:24" ht="15.6" x14ac:dyDescent="0.3">
      <c r="A42" s="22" t="s">
        <v>40</v>
      </c>
      <c r="B42" s="154">
        <f>COUNTA('by country'!F49,'by country'!K49,'by country'!P49,'by country'!U49,'by country'!Z49,'by country'!AE49,'by country'!AJ49,'by country'!AO49,'by country'!AT49,'by country'!AY49,'by country'!BD49,'by country'!BI49,'by country'!BN49,'by country'!BS49,'by country'!BX49)</f>
        <v>10</v>
      </c>
      <c r="E42" s="129"/>
      <c r="O42" s="170" t="s">
        <v>224</v>
      </c>
      <c r="W42" s="153"/>
    </row>
    <row r="43" spans="1:24" x14ac:dyDescent="0.25">
      <c r="A43" s="22" t="s">
        <v>212</v>
      </c>
      <c r="B43" s="154">
        <v>0</v>
      </c>
      <c r="C43" t="s">
        <v>204</v>
      </c>
      <c r="O43" s="157" t="s">
        <v>225</v>
      </c>
      <c r="P43" s="157" t="s">
        <v>1</v>
      </c>
      <c r="Q43" s="157"/>
      <c r="R43" s="157" t="s">
        <v>2</v>
      </c>
      <c r="S43" s="157"/>
      <c r="T43" s="157" t="s">
        <v>3</v>
      </c>
      <c r="U43" s="157"/>
      <c r="V43" s="157" t="s">
        <v>4</v>
      </c>
      <c r="W43" s="157"/>
    </row>
    <row r="44" spans="1:24" x14ac:dyDescent="0.25">
      <c r="A44" s="22" t="s">
        <v>42</v>
      </c>
      <c r="B44" s="154">
        <f>COUNTA('by country'!F51,'by country'!K51,'by country'!P51,'by country'!U51,'by country'!Z51,'by country'!AE51,'by country'!AJ51,'by country'!AO51,'by country'!AT51,'by country'!AY51,'by country'!BD51,'by country'!BI51,'by country'!BN51,'by country'!BS51,'by country'!BX51)</f>
        <v>14</v>
      </c>
      <c r="O44" s="153" t="s">
        <v>226</v>
      </c>
      <c r="P44" s="153"/>
      <c r="Q44" s="153"/>
      <c r="R44" s="153"/>
      <c r="S44" s="153"/>
      <c r="T44" s="153"/>
      <c r="U44" s="153"/>
      <c r="V44" s="153"/>
      <c r="W44" s="153"/>
      <c r="X44" s="153"/>
    </row>
    <row r="45" spans="1:24" x14ac:dyDescent="0.25">
      <c r="A45" s="22" t="s">
        <v>44</v>
      </c>
      <c r="B45" s="154">
        <f>COUNTA('by country'!F54,'by country'!K54,'by country'!P54,'by country'!U54,'by country'!Z54,'by country'!AE54,'by country'!AJ54,'by country'!AO54,'by country'!AT54,'by country'!AY54,'by country'!BD54,'by country'!BI54,'by country'!BN54,'by country'!BS54,'by country'!BX54)</f>
        <v>7</v>
      </c>
      <c r="O45" s="154">
        <v>1</v>
      </c>
      <c r="P45" s="154" t="s">
        <v>7</v>
      </c>
      <c r="Q45" s="155">
        <f>LARGE('by country (change)'!BY4:BY55,1)</f>
        <v>1.1000000000000005</v>
      </c>
      <c r="R45" s="154" t="s">
        <v>38</v>
      </c>
      <c r="S45" s="154">
        <f>LARGE('by country (change)'!BZ4:BZ55,2)</f>
        <v>0.82999999999999918</v>
      </c>
      <c r="T45" s="154" t="s">
        <v>33</v>
      </c>
      <c r="U45" s="154">
        <f>LARGE('by country (change)'!CA4:CA55,1)</f>
        <v>0.44000000000000039</v>
      </c>
      <c r="V45" s="154" t="s">
        <v>21</v>
      </c>
      <c r="W45" s="154">
        <f>LARGE('by country (change)'!CB4:CB55,1)</f>
        <v>0.64999999999999947</v>
      </c>
    </row>
    <row r="46" spans="1:24" x14ac:dyDescent="0.25">
      <c r="A46" s="22" t="s">
        <v>45</v>
      </c>
      <c r="B46" s="154">
        <f>COUNTA('by country'!F55,'by country'!K55,'by country'!P55,'by country'!U55,'by country'!Z55,'by country'!AE55,'by country'!AJ55,'by country'!AO55,'by country'!AT55,'by country'!AY55,'by country'!BD55,'by country'!BI55,'by country'!BN55,'by country'!BS55,'by country'!BX55)</f>
        <v>15</v>
      </c>
      <c r="N46" s="152"/>
      <c r="O46" s="153">
        <v>2</v>
      </c>
      <c r="P46" s="153" t="s">
        <v>32</v>
      </c>
      <c r="Q46" s="153">
        <f>LARGE('by country (change)'!BY4:BY55,3)</f>
        <v>0.97999999999999954</v>
      </c>
      <c r="R46" s="154" t="s">
        <v>32</v>
      </c>
      <c r="S46" s="155">
        <f>LARGE('by country (change)'!BZ4:BZ55,3)</f>
        <v>0.79999999999999982</v>
      </c>
      <c r="T46" s="154" t="s">
        <v>44</v>
      </c>
      <c r="U46" s="154">
        <f>LARGE('by country (change)'!CA4:CA55,2)</f>
        <v>0.44000000000000039</v>
      </c>
      <c r="V46" s="154" t="s">
        <v>7</v>
      </c>
      <c r="W46" s="154">
        <f>LARGE('by country (change)'!CB4:CB55,3)</f>
        <v>0.54</v>
      </c>
    </row>
    <row r="47" spans="1:24" x14ac:dyDescent="0.25">
      <c r="A47" s="154" t="s">
        <v>218</v>
      </c>
      <c r="B47" s="154">
        <v>0</v>
      </c>
      <c r="C47" t="s">
        <v>204</v>
      </c>
      <c r="E47" s="152"/>
      <c r="F47" s="153"/>
      <c r="G47" s="153"/>
      <c r="H47" s="153"/>
      <c r="I47" s="153"/>
      <c r="J47" s="153"/>
      <c r="K47" s="153"/>
      <c r="L47" s="153"/>
      <c r="M47" s="153"/>
      <c r="N47" s="152"/>
      <c r="O47" s="153">
        <v>3</v>
      </c>
      <c r="P47" s="153" t="s">
        <v>38</v>
      </c>
      <c r="Q47" s="154">
        <f>LARGE('by country (change)'!BY4:BY55,4)</f>
        <v>0.88999999999999968</v>
      </c>
      <c r="R47" s="154" t="s">
        <v>7</v>
      </c>
      <c r="S47" s="154">
        <f>LARGE('by country (change)'!BZ4:BZ55,4)</f>
        <v>0.76000000000000068</v>
      </c>
      <c r="T47" s="154" t="s">
        <v>21</v>
      </c>
      <c r="U47" s="154">
        <f>LARGE('by country (change)'!CA4:CA55,4)</f>
        <v>0.33999999999999986</v>
      </c>
      <c r="V47" s="154" t="s">
        <v>33</v>
      </c>
      <c r="W47" s="154">
        <f>LARGE('by country (change)'!CB4:CB55,4)</f>
        <v>0.54</v>
      </c>
    </row>
    <row r="48" spans="1:24" x14ac:dyDescent="0.25">
      <c r="A48" s="22"/>
      <c r="E48" s="152"/>
      <c r="F48" s="153"/>
      <c r="G48" s="153"/>
      <c r="H48" s="153"/>
      <c r="I48" s="153"/>
      <c r="J48" s="153"/>
      <c r="K48" s="153"/>
      <c r="L48" s="153"/>
      <c r="M48" s="153"/>
      <c r="N48" s="152"/>
      <c r="O48" s="168">
        <v>4</v>
      </c>
      <c r="P48" s="154" t="s">
        <v>33</v>
      </c>
      <c r="Q48" s="155">
        <f>LARGE('by country (change)'!BY4:BY55,5)</f>
        <v>0.83999999999999986</v>
      </c>
      <c r="R48" s="154" t="s">
        <v>228</v>
      </c>
      <c r="S48" s="155">
        <f>LARGE('by country (change)'!BZ4:BZ55,5)</f>
        <v>0.75999999999999979</v>
      </c>
      <c r="T48" s="154" t="s">
        <v>17</v>
      </c>
      <c r="U48" s="155">
        <f>LARGE('by country (change)'!CA4:CA55,5)</f>
        <v>0.29999999999999982</v>
      </c>
      <c r="V48" s="154" t="s">
        <v>17</v>
      </c>
      <c r="W48" s="154">
        <f>LARGE('by country (change)'!CB4:CB55,6)</f>
        <v>0.46999999999999975</v>
      </c>
    </row>
    <row r="49" spans="1:23" x14ac:dyDescent="0.25">
      <c r="A49" s="154" t="s">
        <v>220</v>
      </c>
      <c r="O49" s="168">
        <v>5</v>
      </c>
      <c r="P49" s="154" t="s">
        <v>21</v>
      </c>
      <c r="Q49" s="155">
        <f>LARGE('by country (change)'!BY4:BY55,7)</f>
        <v>0.78000000000000025</v>
      </c>
      <c r="R49" s="154" t="s">
        <v>17</v>
      </c>
      <c r="S49" s="154">
        <f>LARGE('by country (change)'!BZ4:BZ55,6)</f>
        <v>0.75999999999999979</v>
      </c>
      <c r="T49" s="154" t="s">
        <v>38</v>
      </c>
      <c r="U49" s="155">
        <f>LARGE('by country (change)'!CA4:CA55,6)</f>
        <v>0.29999999999999982</v>
      </c>
      <c r="V49" s="154" t="s">
        <v>38</v>
      </c>
      <c r="W49" s="154">
        <f>LARGE('by country (change)'!CB4:CB55,7)</f>
        <v>0.44000000000000039</v>
      </c>
    </row>
    <row r="50" spans="1:23" x14ac:dyDescent="0.25">
      <c r="A50" s="154" t="s">
        <v>221</v>
      </c>
      <c r="O50" t="s">
        <v>227</v>
      </c>
    </row>
    <row r="51" spans="1:23" x14ac:dyDescent="0.25">
      <c r="A51" s="154" t="s">
        <v>230</v>
      </c>
      <c r="O51" s="154">
        <v>1</v>
      </c>
      <c r="P51" s="154" t="s">
        <v>59</v>
      </c>
      <c r="Q51" s="155">
        <f>SMALL('by country (change)'!BY4:BY55,1)</f>
        <v>-1.08</v>
      </c>
      <c r="R51" s="154" t="s">
        <v>59</v>
      </c>
      <c r="S51" s="155">
        <f>SMALL('by country (change)'!BZ4:BZ55,1)</f>
        <v>-0.6800000000000006</v>
      </c>
      <c r="T51" s="154" t="s">
        <v>42</v>
      </c>
      <c r="U51" s="153">
        <f>SMALL('by country (change)'!CA4:CA55,2)</f>
        <v>-0.85000000000000053</v>
      </c>
      <c r="V51" s="154" t="s">
        <v>16</v>
      </c>
      <c r="W51" s="155">
        <f>SMALL('by country (change)'!CB4:CB55,1)</f>
        <v>-0.62999999999999989</v>
      </c>
    </row>
    <row r="52" spans="1:23" x14ac:dyDescent="0.25">
      <c r="A52" s="22" t="s">
        <v>231</v>
      </c>
      <c r="O52" s="153">
        <v>2</v>
      </c>
      <c r="P52" s="154" t="s">
        <v>42</v>
      </c>
      <c r="Q52" s="153">
        <f>SMALL('by country (change)'!BY4:BY55,2)</f>
        <v>-0.82000000000000028</v>
      </c>
      <c r="R52" s="154" t="s">
        <v>42</v>
      </c>
      <c r="S52" s="153">
        <f>SMALL('by country (change)'!BZ4:BZ55,2)</f>
        <v>-0.41999999999999993</v>
      </c>
      <c r="T52" s="154" t="s">
        <v>59</v>
      </c>
      <c r="U52" s="169">
        <f>SMALL('by country (change)'!CA4:CA55,3)</f>
        <v>-0.80000000000000071</v>
      </c>
      <c r="V52" s="154" t="s">
        <v>42</v>
      </c>
      <c r="W52" s="153">
        <f>SMALL('by country (change)'!CB4:CB55,2)</f>
        <v>-0.62000000000000011</v>
      </c>
    </row>
    <row r="53" spans="1:23" x14ac:dyDescent="0.25">
      <c r="O53" s="153">
        <v>3</v>
      </c>
      <c r="P53" s="154" t="s">
        <v>16</v>
      </c>
      <c r="Q53" s="169">
        <f>SMALL('by country (change)'!BY4:BY55,3)</f>
        <v>-0.20000000000000018</v>
      </c>
      <c r="R53" s="154" t="s">
        <v>16</v>
      </c>
      <c r="S53" s="169">
        <f>SMALL('by country (change)'!BZ4:BZ55,3)</f>
        <v>-0.29000000000000004</v>
      </c>
      <c r="T53" s="154" t="s">
        <v>16</v>
      </c>
      <c r="U53" s="155">
        <f>SMALL('by country (change)'!CA4:CA55,4)</f>
        <v>-0.74000000000000021</v>
      </c>
      <c r="V53" s="154" t="s">
        <v>59</v>
      </c>
      <c r="W53" s="169">
        <f>SMALL('by country (change)'!CB4:CB55,3)</f>
        <v>-0.58000000000000007</v>
      </c>
    </row>
    <row r="54" spans="1:23" x14ac:dyDescent="0.25">
      <c r="A54" s="177" t="s">
        <v>239</v>
      </c>
      <c r="B54" s="157"/>
      <c r="O54" s="168">
        <v>4</v>
      </c>
      <c r="P54" s="154" t="s">
        <v>18</v>
      </c>
      <c r="Q54" s="154">
        <f>SMALL('by country (change)'!BY4:BY55,4)</f>
        <v>-0.17000000000000082</v>
      </c>
      <c r="R54" s="154" t="s">
        <v>18</v>
      </c>
      <c r="S54" s="155">
        <f>SMALL('by country (change)'!BZ4:BZ55,4)</f>
        <v>-0.10000000000000053</v>
      </c>
      <c r="T54" s="154" t="s">
        <v>37</v>
      </c>
      <c r="U54" s="155">
        <f>SMALL('by country (change)'!CA4:CA55,5)</f>
        <v>-0.44000000000000039</v>
      </c>
      <c r="V54" s="154" t="s">
        <v>18</v>
      </c>
      <c r="W54" s="155">
        <f>SMALL('by country (change)'!CB4:CB55,5)</f>
        <v>-0.33999999999999986</v>
      </c>
    </row>
    <row r="55" spans="1:23" x14ac:dyDescent="0.25">
      <c r="A55" t="s">
        <v>185</v>
      </c>
      <c r="B55" s="176">
        <v>72</v>
      </c>
      <c r="C55" s="176"/>
      <c r="O55" s="168">
        <v>5</v>
      </c>
      <c r="P55" s="183" t="s">
        <v>229</v>
      </c>
      <c r="Q55" s="183"/>
      <c r="R55" s="154" t="s">
        <v>30</v>
      </c>
      <c r="S55" s="155">
        <f>SMALL('by country (change)'!BZ4:BZ55,5)</f>
        <v>-9.9999999999999645E-2</v>
      </c>
      <c r="T55" s="154" t="s">
        <v>31</v>
      </c>
      <c r="U55" s="154">
        <f>SMALL('by country (change)'!CA4:CA55,6)</f>
        <v>-0.33000000000000007</v>
      </c>
      <c r="V55" s="154" t="s">
        <v>20</v>
      </c>
      <c r="W55" s="154">
        <f>SMALL('by country (change)'!CB4:CB55,6)</f>
        <v>-0.16000000000000014</v>
      </c>
    </row>
    <row r="56" spans="1:23" x14ac:dyDescent="0.25">
      <c r="A56" t="s">
        <v>15</v>
      </c>
      <c r="B56" s="176">
        <v>21</v>
      </c>
      <c r="C56" s="176"/>
    </row>
    <row r="57" spans="1:23" x14ac:dyDescent="0.25">
      <c r="A57" t="s">
        <v>20</v>
      </c>
      <c r="B57" s="176">
        <v>29</v>
      </c>
      <c r="C57" s="176"/>
    </row>
    <row r="58" spans="1:23" x14ac:dyDescent="0.25">
      <c r="A58" t="s">
        <v>184</v>
      </c>
      <c r="B58" s="176">
        <v>25</v>
      </c>
      <c r="C58" s="176"/>
    </row>
    <row r="59" spans="1:23" x14ac:dyDescent="0.25">
      <c r="A59" t="s">
        <v>38</v>
      </c>
      <c r="B59" s="176">
        <v>40</v>
      </c>
      <c r="C59" s="176">
        <f>SUM(B55:B59)</f>
        <v>187</v>
      </c>
      <c r="D59">
        <v>5</v>
      </c>
    </row>
    <row r="60" spans="1:23" x14ac:dyDescent="0.25">
      <c r="A60" t="s">
        <v>17</v>
      </c>
      <c r="B60" s="176">
        <v>58</v>
      </c>
      <c r="C60" s="176"/>
    </row>
    <row r="61" spans="1:23" x14ac:dyDescent="0.25">
      <c r="A61" t="s">
        <v>26</v>
      </c>
      <c r="B61" s="176">
        <v>29</v>
      </c>
      <c r="C61" s="176"/>
    </row>
    <row r="62" spans="1:23" x14ac:dyDescent="0.25">
      <c r="A62" t="s">
        <v>32</v>
      </c>
      <c r="B62" s="176">
        <v>49</v>
      </c>
      <c r="C62" s="176"/>
    </row>
    <row r="63" spans="1:23" x14ac:dyDescent="0.25">
      <c r="A63" t="s">
        <v>39</v>
      </c>
      <c r="B63" s="176">
        <v>11</v>
      </c>
      <c r="C63" s="176"/>
    </row>
    <row r="64" spans="1:23" x14ac:dyDescent="0.25">
      <c r="A64" t="s">
        <v>45</v>
      </c>
      <c r="B64" s="176">
        <v>27</v>
      </c>
      <c r="C64" s="176">
        <f>SUM(B60:B64)</f>
        <v>174</v>
      </c>
      <c r="D64">
        <v>5</v>
      </c>
    </row>
    <row r="65" spans="1:4" x14ac:dyDescent="0.25">
      <c r="A65" s="176" t="s">
        <v>186</v>
      </c>
      <c r="B65" s="176">
        <v>26</v>
      </c>
      <c r="C65" s="176"/>
    </row>
    <row r="66" spans="1:4" x14ac:dyDescent="0.25">
      <c r="A66" s="176" t="s">
        <v>18</v>
      </c>
      <c r="B66" s="176">
        <v>2</v>
      </c>
      <c r="C66" s="176"/>
    </row>
    <row r="67" spans="1:4" x14ac:dyDescent="0.25">
      <c r="A67" s="176" t="s">
        <v>21</v>
      </c>
      <c r="B67" s="176">
        <v>3</v>
      </c>
      <c r="C67" s="176"/>
    </row>
    <row r="68" spans="1:4" x14ac:dyDescent="0.25">
      <c r="A68" s="176" t="s">
        <v>40</v>
      </c>
      <c r="B68" s="176">
        <v>17</v>
      </c>
      <c r="C68" s="176">
        <f>SUM(B65:B68)</f>
        <v>48</v>
      </c>
      <c r="D68">
        <v>4</v>
      </c>
    </row>
    <row r="69" spans="1:4" x14ac:dyDescent="0.25">
      <c r="A69" s="176" t="s">
        <v>25</v>
      </c>
      <c r="B69" s="176">
        <v>3</v>
      </c>
      <c r="C69" s="176"/>
    </row>
    <row r="70" spans="1:4" x14ac:dyDescent="0.25">
      <c r="A70" s="176" t="s">
        <v>30</v>
      </c>
      <c r="B70" s="176">
        <v>10</v>
      </c>
      <c r="C70" s="176"/>
    </row>
    <row r="71" spans="1:4" x14ac:dyDescent="0.25">
      <c r="A71" s="176" t="s">
        <v>33</v>
      </c>
      <c r="B71" s="176">
        <v>5</v>
      </c>
      <c r="C71" s="176"/>
    </row>
    <row r="72" spans="1:4" x14ac:dyDescent="0.25">
      <c r="A72" s="176" t="s">
        <v>35</v>
      </c>
      <c r="B72" s="176">
        <v>26</v>
      </c>
      <c r="C72" s="176"/>
    </row>
    <row r="73" spans="1:4" x14ac:dyDescent="0.25">
      <c r="A73" s="176" t="s">
        <v>42</v>
      </c>
      <c r="B73" s="176">
        <v>103</v>
      </c>
      <c r="C73" s="176">
        <f>SUM(B69:B73)</f>
        <v>147</v>
      </c>
      <c r="D73">
        <v>5</v>
      </c>
    </row>
    <row r="74" spans="1:4" x14ac:dyDescent="0.25">
      <c r="A74" s="176" t="s">
        <v>7</v>
      </c>
      <c r="B74" s="176">
        <v>10</v>
      </c>
      <c r="C74" s="176"/>
    </row>
    <row r="75" spans="1:4" x14ac:dyDescent="0.25">
      <c r="A75" s="176" t="s">
        <v>16</v>
      </c>
      <c r="B75" s="176">
        <v>92</v>
      </c>
      <c r="C75" s="176"/>
    </row>
    <row r="76" spans="1:4" x14ac:dyDescent="0.25">
      <c r="A76" s="176" t="s">
        <v>28</v>
      </c>
      <c r="B76" s="176">
        <v>18</v>
      </c>
      <c r="C76" s="176"/>
    </row>
    <row r="77" spans="1:4" x14ac:dyDescent="0.25">
      <c r="A77" s="176" t="s">
        <v>31</v>
      </c>
      <c r="B77" s="176">
        <v>24</v>
      </c>
      <c r="C77" s="176"/>
    </row>
    <row r="78" spans="1:4" x14ac:dyDescent="0.25">
      <c r="A78" s="176" t="s">
        <v>37</v>
      </c>
      <c r="B78" s="176">
        <v>9</v>
      </c>
      <c r="C78" s="176">
        <f>SUM(B74:B78)</f>
        <v>153</v>
      </c>
      <c r="D78">
        <v>5</v>
      </c>
    </row>
  </sheetData>
  <mergeCells count="1">
    <mergeCell ref="P55:Q55"/>
  </mergeCells>
  <pageMargins left="0.7" right="0.7" top="0.75" bottom="0.75" header="0.3" footer="0.3"/>
  <pageSetup paperSize="9" orientation="landscape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FD9AE-2589-4BAD-999E-13E08F646D72}">
  <dimension ref="A1:CN117"/>
  <sheetViews>
    <sheetView zoomScale="80" zoomScaleNormal="80" workbookViewId="0">
      <pane xSplit="1" ySplit="3" topLeftCell="Q63" activePane="bottomRight" state="frozen"/>
      <selection pane="topRight" activeCell="B1" sqref="B1"/>
      <selection pane="bottomLeft" activeCell="A4" sqref="A4"/>
      <selection pane="bottomRight" activeCell="A65" sqref="A65:XFD65"/>
    </sheetView>
  </sheetViews>
  <sheetFormatPr defaultRowHeight="15" x14ac:dyDescent="0.25"/>
  <cols>
    <col min="1" max="1" width="20.1796875" style="7" bestFit="1" customWidth="1"/>
    <col min="2" max="2" width="4.6328125" style="65" customWidth="1"/>
    <col min="3" max="6" width="4.6328125" style="9" customWidth="1"/>
    <col min="7" max="7" width="4.6328125" style="71" customWidth="1"/>
    <col min="8" max="11" width="4.6328125" style="7" customWidth="1"/>
    <col min="12" max="12" width="4.6328125" style="71" customWidth="1"/>
    <col min="13" max="16" width="4.6328125" style="7" customWidth="1"/>
    <col min="17" max="17" width="4.6328125" style="71" customWidth="1"/>
    <col min="18" max="21" width="4.6328125" style="7" customWidth="1"/>
    <col min="22" max="22" width="4.6328125" style="71" customWidth="1"/>
    <col min="23" max="26" width="4.6328125" style="7" customWidth="1"/>
    <col min="27" max="27" width="4.6328125" style="71" customWidth="1"/>
    <col min="28" max="31" width="4.6328125" style="7" customWidth="1"/>
    <col min="32" max="32" width="4.6328125" style="71" customWidth="1"/>
    <col min="33" max="36" width="4.6328125" style="7" customWidth="1"/>
    <col min="37" max="37" width="4.6328125" style="71" customWidth="1"/>
    <col min="38" max="41" width="4.6328125" style="7" customWidth="1"/>
    <col min="42" max="42" width="4.6328125" style="71" customWidth="1"/>
    <col min="43" max="46" width="4.6328125" style="7" customWidth="1"/>
    <col min="47" max="47" width="4.6328125" style="71" customWidth="1"/>
    <col min="48" max="51" width="4.6328125" style="7" customWidth="1"/>
    <col min="52" max="52" width="4.6328125" style="71" customWidth="1"/>
    <col min="53" max="56" width="4.6328125" style="7" customWidth="1"/>
    <col min="57" max="57" width="4.6328125" style="69" customWidth="1"/>
    <col min="58" max="61" width="4.6328125" style="2" customWidth="1"/>
    <col min="62" max="62" width="4.6328125" style="71" customWidth="1"/>
    <col min="63" max="66" width="4.6328125" style="7" customWidth="1"/>
    <col min="67" max="67" width="4.6328125" style="84" customWidth="1"/>
    <col min="68" max="71" width="4.6328125" style="6" customWidth="1"/>
    <col min="72" max="72" width="4.6328125" style="71" customWidth="1"/>
    <col min="73" max="76" width="4.6328125" style="7" customWidth="1"/>
    <col min="77" max="81" width="5.6328125" style="6" customWidth="1"/>
    <col min="82" max="16384" width="8.7265625" style="6"/>
  </cols>
  <sheetData>
    <row r="1" spans="1:92" x14ac:dyDescent="0.25">
      <c r="A1" s="181" t="s">
        <v>132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1"/>
      <c r="AH1" s="181"/>
      <c r="AI1" s="181"/>
      <c r="AJ1" s="181"/>
      <c r="AK1" s="181"/>
      <c r="AL1" s="181"/>
      <c r="AM1" s="181"/>
      <c r="AN1" s="181"/>
      <c r="AO1" s="181"/>
      <c r="AP1" s="181"/>
      <c r="AQ1" s="181"/>
      <c r="AR1" s="181"/>
      <c r="AS1" s="181"/>
      <c r="AT1" s="181"/>
      <c r="AU1" s="181"/>
      <c r="AV1" s="181"/>
      <c r="AW1" s="181"/>
      <c r="AX1" s="181"/>
      <c r="AY1" s="181"/>
      <c r="AZ1" s="181"/>
      <c r="BA1" s="181"/>
      <c r="BB1" s="181"/>
      <c r="BC1" s="181"/>
      <c r="BD1" s="181"/>
      <c r="BE1" s="181"/>
      <c r="BF1" s="181"/>
      <c r="BG1" s="181"/>
      <c r="BH1" s="181"/>
      <c r="BI1" s="181"/>
      <c r="BJ1" s="181"/>
      <c r="BK1" s="181"/>
      <c r="BL1" s="181"/>
      <c r="BM1" s="181"/>
      <c r="BN1" s="181"/>
      <c r="BO1" s="181"/>
      <c r="BP1" s="181"/>
      <c r="BQ1" s="181"/>
      <c r="BR1" s="181"/>
      <c r="BS1" s="181"/>
      <c r="BT1" s="181"/>
      <c r="BU1" s="181"/>
      <c r="BV1" s="181"/>
      <c r="BW1" s="181"/>
      <c r="BX1" s="181"/>
    </row>
    <row r="2" spans="1:92" x14ac:dyDescent="0.25">
      <c r="A2" s="27"/>
      <c r="B2" s="185">
        <v>2003</v>
      </c>
      <c r="C2" s="185"/>
      <c r="D2" s="185"/>
      <c r="E2" s="185"/>
      <c r="F2" s="185"/>
      <c r="G2" s="181">
        <v>2004</v>
      </c>
      <c r="H2" s="181"/>
      <c r="I2" s="181"/>
      <c r="J2" s="181"/>
      <c r="K2" s="181"/>
      <c r="L2" s="181">
        <v>2005</v>
      </c>
      <c r="M2" s="181"/>
      <c r="N2" s="181"/>
      <c r="O2" s="181"/>
      <c r="P2" s="181"/>
      <c r="Q2" s="181">
        <v>2006</v>
      </c>
      <c r="R2" s="181"/>
      <c r="S2" s="181"/>
      <c r="T2" s="181"/>
      <c r="U2" s="181"/>
      <c r="V2" s="181">
        <v>2007</v>
      </c>
      <c r="W2" s="181"/>
      <c r="X2" s="181"/>
      <c r="Y2" s="181"/>
      <c r="Z2" s="181"/>
      <c r="AA2" s="181">
        <v>2008</v>
      </c>
      <c r="AB2" s="181"/>
      <c r="AC2" s="181"/>
      <c r="AD2" s="181"/>
      <c r="AE2" s="181"/>
      <c r="AF2" s="181">
        <v>2009</v>
      </c>
      <c r="AG2" s="181"/>
      <c r="AH2" s="181"/>
      <c r="AI2" s="181"/>
      <c r="AJ2" s="181"/>
      <c r="AK2" s="181">
        <v>2010</v>
      </c>
      <c r="AL2" s="181"/>
      <c r="AM2" s="181"/>
      <c r="AN2" s="181"/>
      <c r="AO2" s="181"/>
      <c r="AP2" s="181">
        <v>2011</v>
      </c>
      <c r="AQ2" s="181"/>
      <c r="AR2" s="181"/>
      <c r="AS2" s="181"/>
      <c r="AT2" s="181"/>
      <c r="AU2" s="181">
        <v>2012</v>
      </c>
      <c r="AV2" s="181"/>
      <c r="AW2" s="181"/>
      <c r="AX2" s="181"/>
      <c r="AY2" s="181"/>
      <c r="AZ2" s="181">
        <v>2013</v>
      </c>
      <c r="BA2" s="181"/>
      <c r="BB2" s="181"/>
      <c r="BC2" s="181"/>
      <c r="BD2" s="181"/>
      <c r="BE2" s="184">
        <v>2014</v>
      </c>
      <c r="BF2" s="184"/>
      <c r="BG2" s="184"/>
      <c r="BH2" s="184"/>
      <c r="BI2" s="184"/>
      <c r="BJ2" s="181">
        <v>2015</v>
      </c>
      <c r="BK2" s="181"/>
      <c r="BL2" s="181"/>
      <c r="BM2" s="181"/>
      <c r="BN2" s="181"/>
      <c r="BO2" s="181">
        <v>2017</v>
      </c>
      <c r="BP2" s="181"/>
      <c r="BQ2" s="181"/>
      <c r="BR2" s="181"/>
      <c r="BS2" s="181"/>
      <c r="BT2" s="181">
        <v>2018</v>
      </c>
      <c r="BU2" s="181"/>
      <c r="BV2" s="181"/>
      <c r="BW2" s="181"/>
      <c r="BX2" s="181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</row>
    <row r="3" spans="1:92" s="21" customFormat="1" ht="15.6" thickBot="1" x14ac:dyDescent="0.3">
      <c r="A3" s="34" t="s">
        <v>83</v>
      </c>
      <c r="B3" s="63" t="s">
        <v>1</v>
      </c>
      <c r="C3" s="48" t="s">
        <v>2</v>
      </c>
      <c r="D3" s="48" t="s">
        <v>3</v>
      </c>
      <c r="E3" s="48" t="s">
        <v>4</v>
      </c>
      <c r="F3" s="48" t="s">
        <v>5</v>
      </c>
      <c r="G3" s="67" t="s">
        <v>1</v>
      </c>
      <c r="H3" s="32" t="s">
        <v>2</v>
      </c>
      <c r="I3" s="32" t="s">
        <v>3</v>
      </c>
      <c r="J3" s="32" t="s">
        <v>4</v>
      </c>
      <c r="K3" s="32" t="s">
        <v>5</v>
      </c>
      <c r="L3" s="67" t="s">
        <v>1</v>
      </c>
      <c r="M3" s="32" t="s">
        <v>2</v>
      </c>
      <c r="N3" s="32" t="s">
        <v>3</v>
      </c>
      <c r="O3" s="32" t="s">
        <v>4</v>
      </c>
      <c r="P3" s="32" t="s">
        <v>5</v>
      </c>
      <c r="Q3" s="67" t="s">
        <v>1</v>
      </c>
      <c r="R3" s="32" t="s">
        <v>2</v>
      </c>
      <c r="S3" s="32" t="s">
        <v>3</v>
      </c>
      <c r="T3" s="32" t="s">
        <v>4</v>
      </c>
      <c r="U3" s="32" t="s">
        <v>5</v>
      </c>
      <c r="V3" s="67" t="s">
        <v>1</v>
      </c>
      <c r="W3" s="32" t="s">
        <v>2</v>
      </c>
      <c r="X3" s="32" t="s">
        <v>3</v>
      </c>
      <c r="Y3" s="32" t="s">
        <v>4</v>
      </c>
      <c r="Z3" s="32" t="s">
        <v>5</v>
      </c>
      <c r="AA3" s="67" t="s">
        <v>1</v>
      </c>
      <c r="AB3" s="32" t="s">
        <v>2</v>
      </c>
      <c r="AC3" s="32" t="s">
        <v>3</v>
      </c>
      <c r="AD3" s="32" t="s">
        <v>4</v>
      </c>
      <c r="AE3" s="32" t="s">
        <v>5</v>
      </c>
      <c r="AF3" s="67" t="s">
        <v>1</v>
      </c>
      <c r="AG3" s="32" t="s">
        <v>2</v>
      </c>
      <c r="AH3" s="32" t="s">
        <v>3</v>
      </c>
      <c r="AI3" s="32" t="s">
        <v>4</v>
      </c>
      <c r="AJ3" s="32" t="s">
        <v>5</v>
      </c>
      <c r="AK3" s="67" t="s">
        <v>1</v>
      </c>
      <c r="AL3" s="32" t="s">
        <v>2</v>
      </c>
      <c r="AM3" s="32" t="s">
        <v>3</v>
      </c>
      <c r="AN3" s="32" t="s">
        <v>4</v>
      </c>
      <c r="AO3" s="32" t="s">
        <v>5</v>
      </c>
      <c r="AP3" s="67" t="s">
        <v>1</v>
      </c>
      <c r="AQ3" s="32" t="s">
        <v>2</v>
      </c>
      <c r="AR3" s="32" t="s">
        <v>3</v>
      </c>
      <c r="AS3" s="32" t="s">
        <v>4</v>
      </c>
      <c r="AT3" s="32" t="s">
        <v>5</v>
      </c>
      <c r="AU3" s="67" t="s">
        <v>1</v>
      </c>
      <c r="AV3" s="32" t="s">
        <v>2</v>
      </c>
      <c r="AW3" s="32" t="s">
        <v>3</v>
      </c>
      <c r="AX3" s="32" t="s">
        <v>4</v>
      </c>
      <c r="AY3" s="32" t="s">
        <v>5</v>
      </c>
      <c r="AZ3" s="67" t="s">
        <v>1</v>
      </c>
      <c r="BA3" s="32" t="s">
        <v>2</v>
      </c>
      <c r="BB3" s="32" t="s">
        <v>3</v>
      </c>
      <c r="BC3" s="32" t="s">
        <v>4</v>
      </c>
      <c r="BD3" s="32" t="s">
        <v>5</v>
      </c>
      <c r="BE3" s="82" t="s">
        <v>1</v>
      </c>
      <c r="BF3" s="47" t="s">
        <v>2</v>
      </c>
      <c r="BG3" s="47" t="s">
        <v>3</v>
      </c>
      <c r="BH3" s="47" t="s">
        <v>4</v>
      </c>
      <c r="BI3" s="47" t="s">
        <v>5</v>
      </c>
      <c r="BJ3" s="67" t="s">
        <v>1</v>
      </c>
      <c r="BK3" s="32" t="s">
        <v>2</v>
      </c>
      <c r="BL3" s="32" t="s">
        <v>3</v>
      </c>
      <c r="BM3" s="32" t="s">
        <v>4</v>
      </c>
      <c r="BN3" s="32" t="s">
        <v>5</v>
      </c>
      <c r="BO3" s="67" t="s">
        <v>1</v>
      </c>
      <c r="BP3" s="32" t="s">
        <v>2</v>
      </c>
      <c r="BQ3" s="32" t="s">
        <v>3</v>
      </c>
      <c r="BR3" s="32" t="s">
        <v>4</v>
      </c>
      <c r="BS3" s="32" t="s">
        <v>5</v>
      </c>
      <c r="BT3" s="67" t="s">
        <v>1</v>
      </c>
      <c r="BU3" s="32" t="s">
        <v>2</v>
      </c>
      <c r="BV3" s="32" t="s">
        <v>3</v>
      </c>
      <c r="BW3" s="32" t="s">
        <v>4</v>
      </c>
      <c r="BX3" s="32" t="s">
        <v>5</v>
      </c>
      <c r="BZ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</row>
    <row r="4" spans="1:92" x14ac:dyDescent="0.25">
      <c r="A4" s="14" t="s">
        <v>124</v>
      </c>
      <c r="B4" s="64"/>
      <c r="C4" s="45"/>
      <c r="D4" s="45"/>
      <c r="E4" s="45"/>
      <c r="F4" s="45"/>
      <c r="G4" s="68"/>
      <c r="H4" s="15"/>
      <c r="I4" s="15"/>
      <c r="J4" s="15"/>
      <c r="K4" s="15"/>
      <c r="L4" s="68"/>
      <c r="M4" s="15"/>
      <c r="N4" s="15"/>
      <c r="O4" s="15"/>
      <c r="P4" s="15"/>
      <c r="Q4" s="68"/>
      <c r="R4" s="15"/>
      <c r="S4" s="15"/>
      <c r="T4" s="15"/>
      <c r="U4" s="15"/>
      <c r="V4" s="68"/>
      <c r="W4" s="15"/>
      <c r="X4" s="15"/>
      <c r="Y4" s="15"/>
      <c r="Z4" s="15"/>
      <c r="AA4" s="64">
        <v>7.27</v>
      </c>
      <c r="AB4" s="45">
        <v>7.05</v>
      </c>
      <c r="AC4" s="45">
        <v>6.78</v>
      </c>
      <c r="AD4" s="45">
        <v>7.77</v>
      </c>
      <c r="AE4" s="45">
        <v>7.28</v>
      </c>
      <c r="AF4" s="68"/>
      <c r="AG4" s="15"/>
      <c r="AH4" s="15"/>
      <c r="AI4" s="15"/>
      <c r="AJ4" s="15"/>
      <c r="AK4" s="68"/>
      <c r="AL4" s="15"/>
      <c r="AM4" s="15"/>
      <c r="AN4" s="15"/>
      <c r="AO4" s="15"/>
      <c r="AP4" s="68"/>
      <c r="AQ4" s="15"/>
      <c r="AR4" s="15"/>
      <c r="AS4" s="15"/>
      <c r="AT4" s="15"/>
      <c r="AU4" s="68"/>
      <c r="AV4" s="15"/>
      <c r="AW4" s="15"/>
      <c r="AX4" s="15"/>
      <c r="AY4" s="15"/>
      <c r="AZ4" s="64"/>
      <c r="BA4" s="45"/>
      <c r="BB4" s="45"/>
      <c r="BC4" s="45"/>
      <c r="BD4" s="45"/>
      <c r="BE4" s="74"/>
      <c r="BF4" s="16"/>
      <c r="BG4" s="16"/>
      <c r="BH4" s="16"/>
      <c r="BI4" s="16"/>
      <c r="BJ4" s="68"/>
      <c r="BK4" s="15"/>
      <c r="BL4" s="15"/>
      <c r="BM4" s="15"/>
      <c r="BN4" s="15"/>
      <c r="BO4" s="68"/>
      <c r="BP4" s="15"/>
      <c r="BQ4" s="15"/>
      <c r="BR4" s="15"/>
      <c r="BS4" s="15"/>
      <c r="BT4" s="68"/>
      <c r="BU4" s="25"/>
      <c r="BV4" s="25"/>
      <c r="BW4" s="25"/>
      <c r="BX4" s="25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</row>
    <row r="5" spans="1:92" x14ac:dyDescent="0.25">
      <c r="A5" s="14" t="s">
        <v>158</v>
      </c>
      <c r="B5" s="64"/>
      <c r="C5" s="45"/>
      <c r="D5" s="45"/>
      <c r="E5" s="45"/>
      <c r="F5" s="45"/>
      <c r="G5" s="68"/>
      <c r="H5" s="15"/>
      <c r="I5" s="15"/>
      <c r="J5" s="15"/>
      <c r="K5" s="15"/>
      <c r="L5" s="68"/>
      <c r="M5" s="15"/>
      <c r="N5" s="15"/>
      <c r="O5" s="15"/>
      <c r="P5" s="15"/>
      <c r="Q5" s="68"/>
      <c r="R5" s="15"/>
      <c r="S5" s="15"/>
      <c r="T5" s="15"/>
      <c r="U5" s="15"/>
      <c r="V5" s="68"/>
      <c r="W5" s="15"/>
      <c r="X5" s="15"/>
      <c r="Y5" s="15"/>
      <c r="Z5" s="15"/>
      <c r="AA5" s="68"/>
      <c r="AB5" s="15"/>
      <c r="AC5" s="15"/>
      <c r="AD5" s="15"/>
      <c r="AE5" s="15"/>
      <c r="AF5" s="68"/>
      <c r="AG5" s="15"/>
      <c r="AH5" s="15"/>
      <c r="AI5" s="15"/>
      <c r="AJ5" s="15"/>
      <c r="AK5" s="68"/>
      <c r="AL5" s="15"/>
      <c r="AM5" s="15"/>
      <c r="AN5" s="15"/>
      <c r="AO5" s="15"/>
      <c r="AP5" s="68"/>
      <c r="AQ5" s="15"/>
      <c r="AR5" s="15"/>
      <c r="AS5" s="15"/>
      <c r="AT5" s="15"/>
      <c r="AU5" s="68"/>
      <c r="AV5" s="15"/>
      <c r="AW5" s="15"/>
      <c r="AX5" s="15"/>
      <c r="AY5" s="15"/>
      <c r="AZ5" s="68"/>
      <c r="BA5" s="15"/>
      <c r="BB5" s="15"/>
      <c r="BC5" s="15"/>
      <c r="BD5" s="15"/>
      <c r="BE5" s="74"/>
      <c r="BF5" s="16"/>
      <c r="BG5" s="16"/>
      <c r="BH5" s="16"/>
      <c r="BI5" s="16"/>
      <c r="BJ5" s="68"/>
      <c r="BK5" s="15"/>
      <c r="BL5" s="15"/>
      <c r="BM5" s="15"/>
      <c r="BN5" s="15"/>
      <c r="BO5" s="68"/>
      <c r="BP5" s="15"/>
      <c r="BQ5" s="15"/>
      <c r="BR5" s="15"/>
      <c r="BS5" s="15"/>
      <c r="BT5" s="68"/>
      <c r="BU5" s="25"/>
      <c r="BV5" s="25"/>
      <c r="BW5" s="25"/>
      <c r="BX5" s="25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</row>
    <row r="6" spans="1:92" x14ac:dyDescent="0.25">
      <c r="A6" s="14" t="s">
        <v>144</v>
      </c>
      <c r="B6" s="64"/>
      <c r="C6" s="45"/>
      <c r="D6" s="45"/>
      <c r="E6" s="45"/>
      <c r="F6" s="45"/>
      <c r="G6" s="68"/>
      <c r="H6" s="15"/>
      <c r="I6" s="15"/>
      <c r="J6" s="15"/>
      <c r="K6" s="15"/>
      <c r="L6" s="68"/>
      <c r="M6" s="15"/>
      <c r="N6" s="15"/>
      <c r="O6" s="15"/>
      <c r="P6" s="15"/>
      <c r="Q6" s="68"/>
      <c r="R6" s="15"/>
      <c r="S6" s="15"/>
      <c r="T6" s="15"/>
      <c r="U6" s="15"/>
      <c r="V6" s="68"/>
      <c r="W6" s="15"/>
      <c r="X6" s="15"/>
      <c r="Y6" s="15"/>
      <c r="Z6" s="15"/>
      <c r="AA6" s="68"/>
      <c r="AB6" s="15"/>
      <c r="AC6" s="15"/>
      <c r="AD6" s="15"/>
      <c r="AE6" s="15"/>
      <c r="AF6" s="64">
        <v>4.78</v>
      </c>
      <c r="AG6" s="45">
        <v>5.64</v>
      </c>
      <c r="AH6" s="45">
        <v>5.62</v>
      </c>
      <c r="AI6" s="45">
        <v>6.11</v>
      </c>
      <c r="AJ6" s="45">
        <v>5.6</v>
      </c>
      <c r="AK6" s="74">
        <v>5.5</v>
      </c>
      <c r="AL6" s="16">
        <v>4.9000000000000004</v>
      </c>
      <c r="AM6" s="16">
        <v>5.5</v>
      </c>
      <c r="AN6" s="16">
        <v>6.1</v>
      </c>
      <c r="AO6" s="16">
        <v>5.6</v>
      </c>
      <c r="AP6" s="68"/>
      <c r="AQ6" s="15"/>
      <c r="AR6" s="15"/>
      <c r="AS6" s="15"/>
      <c r="AT6" s="15"/>
      <c r="AU6" s="68"/>
      <c r="AV6" s="15"/>
      <c r="AW6" s="15"/>
      <c r="AX6" s="15"/>
      <c r="AY6" s="15"/>
      <c r="AZ6" s="68"/>
      <c r="BA6" s="15"/>
      <c r="BB6" s="15"/>
      <c r="BC6" s="15"/>
      <c r="BD6" s="15"/>
      <c r="BE6" s="74"/>
      <c r="BF6" s="16"/>
      <c r="BG6" s="16"/>
      <c r="BH6" s="16"/>
      <c r="BI6" s="16"/>
      <c r="BJ6" s="68"/>
      <c r="BK6" s="15"/>
      <c r="BL6" s="15"/>
      <c r="BM6" s="15"/>
      <c r="BN6" s="15"/>
      <c r="BO6" s="68"/>
      <c r="BP6" s="15"/>
      <c r="BQ6" s="15"/>
      <c r="BR6" s="15"/>
      <c r="BS6" s="15"/>
      <c r="BT6" s="68"/>
      <c r="BU6" s="25"/>
      <c r="BV6" s="25"/>
      <c r="BW6" s="25"/>
      <c r="BX6" s="25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</row>
    <row r="7" spans="1:92" x14ac:dyDescent="0.25">
      <c r="A7" s="7" t="s">
        <v>84</v>
      </c>
      <c r="B7" s="65">
        <v>5.96</v>
      </c>
      <c r="C7" s="9">
        <v>5.61</v>
      </c>
      <c r="D7" s="9">
        <v>5.7</v>
      </c>
      <c r="E7" s="9">
        <v>6.39</v>
      </c>
      <c r="F7" s="9">
        <v>5.98</v>
      </c>
      <c r="G7" s="69">
        <v>5.92</v>
      </c>
      <c r="H7" s="2">
        <v>5.65</v>
      </c>
      <c r="I7" s="2">
        <v>5.62</v>
      </c>
      <c r="J7" s="2">
        <v>6.27</v>
      </c>
      <c r="K7" s="2">
        <v>5.93</v>
      </c>
      <c r="L7" s="69">
        <v>5.66</v>
      </c>
      <c r="M7" s="2">
        <v>5.58</v>
      </c>
      <c r="N7" s="2">
        <v>5.2</v>
      </c>
      <c r="O7" s="2">
        <v>5.97</v>
      </c>
      <c r="P7" s="2">
        <v>5.67</v>
      </c>
      <c r="Q7" s="69">
        <v>5.53</v>
      </c>
      <c r="R7" s="2">
        <v>5.52</v>
      </c>
      <c r="S7" s="2">
        <v>5.23</v>
      </c>
      <c r="T7" s="2">
        <v>5.93</v>
      </c>
      <c r="U7" s="2">
        <v>5.62</v>
      </c>
      <c r="V7" s="69">
        <v>5.32</v>
      </c>
      <c r="W7" s="2">
        <v>5.31</v>
      </c>
      <c r="X7" s="2">
        <v>5.08</v>
      </c>
      <c r="Y7" s="2">
        <v>5.8</v>
      </c>
      <c r="Z7" s="2">
        <v>5.46</v>
      </c>
      <c r="AA7" s="69">
        <v>5.22</v>
      </c>
      <c r="AB7" s="2">
        <v>5.09</v>
      </c>
      <c r="AC7" s="2">
        <v>4.97</v>
      </c>
      <c r="AD7" s="2">
        <v>5.69</v>
      </c>
      <c r="AE7" s="2">
        <v>5.31</v>
      </c>
      <c r="AF7" s="69">
        <v>5.14</v>
      </c>
      <c r="AG7" s="2">
        <v>4.96</v>
      </c>
      <c r="AH7" s="2">
        <v>4.8899999999999997</v>
      </c>
      <c r="AI7" s="2">
        <v>5.65</v>
      </c>
      <c r="AJ7" s="2">
        <v>5.23</v>
      </c>
      <c r="AK7" s="69">
        <v>5</v>
      </c>
      <c r="AL7" s="2">
        <v>5.2</v>
      </c>
      <c r="AM7" s="2">
        <v>4.9000000000000004</v>
      </c>
      <c r="AN7" s="2">
        <v>5.7</v>
      </c>
      <c r="AO7" s="2">
        <v>5.3</v>
      </c>
      <c r="AP7" s="69">
        <v>5.0999999999999996</v>
      </c>
      <c r="AQ7" s="2">
        <v>5</v>
      </c>
      <c r="AR7" s="2">
        <v>4.9000000000000004</v>
      </c>
      <c r="AS7" s="2">
        <v>5.7</v>
      </c>
      <c r="AT7" s="2">
        <v>5.2</v>
      </c>
      <c r="AU7" s="69">
        <v>5.0999999999999996</v>
      </c>
      <c r="AV7" s="2">
        <v>4.9000000000000004</v>
      </c>
      <c r="AW7" s="2">
        <v>4.9000000000000004</v>
      </c>
      <c r="AX7" s="2">
        <v>5.7</v>
      </c>
      <c r="AY7" s="2">
        <v>5.2</v>
      </c>
      <c r="AZ7" s="78">
        <v>5.0999999999999996</v>
      </c>
      <c r="BA7" s="2">
        <v>5</v>
      </c>
      <c r="BB7" s="2">
        <v>4.9000000000000004</v>
      </c>
      <c r="BC7" s="2">
        <v>5.7</v>
      </c>
      <c r="BD7" s="2">
        <v>5.2</v>
      </c>
      <c r="BE7" s="69">
        <v>5.2</v>
      </c>
      <c r="BF7" s="2">
        <v>5</v>
      </c>
      <c r="BG7" s="2">
        <v>4.9000000000000004</v>
      </c>
      <c r="BH7" s="2">
        <v>5.7</v>
      </c>
      <c r="BI7" s="2">
        <v>5.3</v>
      </c>
      <c r="BJ7" s="83">
        <v>5.2</v>
      </c>
      <c r="BK7" s="3">
        <v>5</v>
      </c>
      <c r="BL7" s="3">
        <v>4.9000000000000004</v>
      </c>
      <c r="BM7" s="3">
        <v>5.7</v>
      </c>
      <c r="BN7" s="3">
        <v>5.3</v>
      </c>
      <c r="BO7" s="69">
        <v>5.63</v>
      </c>
      <c r="BP7" s="2">
        <v>5.37</v>
      </c>
      <c r="BQ7" s="2">
        <v>5.0599999999999996</v>
      </c>
      <c r="BR7" s="2">
        <v>5.88</v>
      </c>
      <c r="BS7" s="2">
        <v>5.55</v>
      </c>
      <c r="BT7" s="69">
        <v>5.66</v>
      </c>
      <c r="BU7" s="2">
        <v>5.37</v>
      </c>
      <c r="BV7" s="2">
        <v>5.1100000000000003</v>
      </c>
      <c r="BW7" s="2">
        <v>5.93</v>
      </c>
      <c r="BX7" s="2">
        <v>5.58</v>
      </c>
    </row>
    <row r="8" spans="1:92" x14ac:dyDescent="0.25">
      <c r="A8" s="11" t="s">
        <v>85</v>
      </c>
      <c r="G8" s="69"/>
      <c r="H8" s="2"/>
      <c r="I8" s="2"/>
      <c r="J8" s="2"/>
      <c r="K8" s="2"/>
      <c r="L8" s="69">
        <v>5.7</v>
      </c>
      <c r="M8" s="2">
        <v>5.53</v>
      </c>
      <c r="N8" s="2">
        <v>5.42</v>
      </c>
      <c r="O8" s="2">
        <v>5.73</v>
      </c>
      <c r="P8" s="2">
        <v>5.66</v>
      </c>
      <c r="Q8" s="69"/>
      <c r="R8" s="2"/>
      <c r="S8" s="2"/>
      <c r="T8" s="2"/>
      <c r="U8" s="2"/>
      <c r="V8" s="69"/>
      <c r="W8" s="2"/>
      <c r="X8" s="2"/>
      <c r="Y8" s="2"/>
      <c r="Z8" s="2"/>
      <c r="AA8" s="69"/>
      <c r="AB8" s="2"/>
      <c r="AC8" s="2"/>
      <c r="AD8" s="2"/>
      <c r="AE8" s="2"/>
      <c r="AF8" s="69"/>
      <c r="AG8" s="2"/>
      <c r="AH8" s="2"/>
      <c r="AI8" s="2"/>
      <c r="AJ8" s="2"/>
      <c r="AK8" s="69">
        <v>5.6</v>
      </c>
      <c r="AL8" s="2">
        <v>5.9</v>
      </c>
      <c r="AM8" s="2">
        <v>5.6</v>
      </c>
      <c r="AN8" s="2">
        <v>5.9</v>
      </c>
      <c r="AO8" s="2">
        <v>5.8</v>
      </c>
      <c r="AP8" s="75"/>
      <c r="AQ8" s="2"/>
      <c r="AR8" s="2"/>
      <c r="AS8" s="2"/>
      <c r="AT8" s="2"/>
      <c r="AU8" s="69">
        <v>6</v>
      </c>
      <c r="AV8" s="2">
        <v>5.8</v>
      </c>
      <c r="AW8" s="2">
        <v>5.4</v>
      </c>
      <c r="AX8" s="2">
        <v>6</v>
      </c>
      <c r="AY8" s="2">
        <v>5.9</v>
      </c>
      <c r="AZ8" s="69">
        <v>6</v>
      </c>
      <c r="BA8" s="2">
        <v>5.9</v>
      </c>
      <c r="BB8" s="2">
        <v>5.4</v>
      </c>
      <c r="BC8" s="2">
        <v>5.9</v>
      </c>
      <c r="BD8" s="2">
        <v>5.9</v>
      </c>
      <c r="BE8" s="70">
        <v>6.2</v>
      </c>
      <c r="BF8" s="17">
        <v>6</v>
      </c>
      <c r="BG8" s="17">
        <v>5.6</v>
      </c>
      <c r="BH8" s="17">
        <v>6.1</v>
      </c>
      <c r="BI8" s="17">
        <v>6</v>
      </c>
      <c r="BJ8" s="83">
        <v>6.2</v>
      </c>
      <c r="BK8" s="3">
        <v>6</v>
      </c>
      <c r="BL8" s="3">
        <v>5.7</v>
      </c>
      <c r="BM8" s="3">
        <v>6</v>
      </c>
      <c r="BN8" s="3">
        <v>6</v>
      </c>
      <c r="BO8" s="69">
        <v>6.42</v>
      </c>
      <c r="BP8" s="2">
        <v>6.16</v>
      </c>
      <c r="BQ8" s="2">
        <v>5.58</v>
      </c>
      <c r="BR8" s="2">
        <v>6.12</v>
      </c>
      <c r="BS8" s="2">
        <v>6.14</v>
      </c>
      <c r="BT8" s="69">
        <v>6.51</v>
      </c>
      <c r="BU8" s="2">
        <v>6.28</v>
      </c>
      <c r="BV8" s="2">
        <v>5.63</v>
      </c>
      <c r="BW8" s="2">
        <v>6.28</v>
      </c>
      <c r="BX8" s="2">
        <v>6.24</v>
      </c>
    </row>
    <row r="9" spans="1:92" x14ac:dyDescent="0.25">
      <c r="A9" s="11" t="s">
        <v>86</v>
      </c>
      <c r="B9" s="65">
        <v>5.43</v>
      </c>
      <c r="C9" s="9">
        <v>5.36</v>
      </c>
      <c r="D9" s="9">
        <v>5.51</v>
      </c>
      <c r="E9" s="9">
        <v>5.86</v>
      </c>
      <c r="F9" s="9">
        <v>5.6</v>
      </c>
      <c r="G9" s="69">
        <v>5.41</v>
      </c>
      <c r="H9" s="2">
        <v>5.32</v>
      </c>
      <c r="I9" s="2">
        <v>5.37</v>
      </c>
      <c r="J9" s="2">
        <v>5.72</v>
      </c>
      <c r="K9" s="2">
        <v>5.52</v>
      </c>
      <c r="L9" s="69"/>
      <c r="M9" s="2"/>
      <c r="N9" s="2"/>
      <c r="O9" s="2"/>
      <c r="P9" s="2"/>
      <c r="Q9" s="69">
        <v>5.68</v>
      </c>
      <c r="R9" s="2">
        <v>5.46</v>
      </c>
      <c r="S9" s="2">
        <v>5.45</v>
      </c>
      <c r="T9" s="2">
        <v>5.7</v>
      </c>
      <c r="U9" s="2">
        <v>5.63</v>
      </c>
      <c r="V9" s="69">
        <v>5.64</v>
      </c>
      <c r="W9" s="2">
        <v>5.38</v>
      </c>
      <c r="X9" s="2">
        <v>5.45</v>
      </c>
      <c r="Y9" s="2">
        <v>5.68</v>
      </c>
      <c r="Z9" s="2">
        <v>5.63</v>
      </c>
      <c r="AA9" s="69">
        <v>5.67</v>
      </c>
      <c r="AB9" s="2">
        <v>5.31</v>
      </c>
      <c r="AC9" s="2">
        <v>5.38</v>
      </c>
      <c r="AD9" s="2">
        <v>5.71</v>
      </c>
      <c r="AE9" s="2">
        <v>5.58</v>
      </c>
      <c r="AF9" s="69">
        <v>5.85</v>
      </c>
      <c r="AG9" s="2">
        <v>5.44</v>
      </c>
      <c r="AH9" s="2">
        <v>5.54</v>
      </c>
      <c r="AI9" s="2">
        <v>5.87</v>
      </c>
      <c r="AJ9" s="2">
        <v>5.74</v>
      </c>
      <c r="AP9" s="76">
        <v>6</v>
      </c>
      <c r="AQ9" s="2">
        <v>5.6</v>
      </c>
      <c r="AR9" s="2">
        <v>5.6</v>
      </c>
      <c r="AS9" s="2">
        <v>6</v>
      </c>
      <c r="AT9" s="2">
        <v>5.9</v>
      </c>
      <c r="AU9" s="69">
        <v>6</v>
      </c>
      <c r="AV9" s="2">
        <v>5.7</v>
      </c>
      <c r="AW9" s="2">
        <v>5.7</v>
      </c>
      <c r="AX9" s="2">
        <v>6</v>
      </c>
      <c r="AY9" s="2">
        <v>5.9</v>
      </c>
      <c r="AZ9" s="69">
        <v>6</v>
      </c>
      <c r="BA9" s="2">
        <v>5.7</v>
      </c>
      <c r="BB9" s="2">
        <v>5.7</v>
      </c>
      <c r="BC9" s="2">
        <v>6.1</v>
      </c>
      <c r="BD9" s="2">
        <v>5.9</v>
      </c>
      <c r="BE9" s="70">
        <v>5.9</v>
      </c>
      <c r="BF9" s="17">
        <v>5.7</v>
      </c>
      <c r="BG9" s="17">
        <v>5.6</v>
      </c>
      <c r="BH9" s="17">
        <v>6</v>
      </c>
      <c r="BI9" s="17">
        <v>5.8</v>
      </c>
      <c r="BJ9" s="83">
        <v>6.2</v>
      </c>
      <c r="BK9" s="3">
        <v>5.9</v>
      </c>
      <c r="BL9" s="3">
        <v>5.8</v>
      </c>
      <c r="BM9" s="3">
        <v>6.2</v>
      </c>
      <c r="BN9" s="3">
        <v>6.1</v>
      </c>
      <c r="BO9" s="69">
        <v>6.45</v>
      </c>
      <c r="BP9" s="2">
        <v>6.11</v>
      </c>
      <c r="BQ9" s="2">
        <v>5.88</v>
      </c>
      <c r="BR9" s="2">
        <v>6.31</v>
      </c>
      <c r="BS9" s="2">
        <v>6.25</v>
      </c>
      <c r="BT9" s="69">
        <v>6.46</v>
      </c>
      <c r="BU9" s="2">
        <v>6.08</v>
      </c>
      <c r="BV9" s="2">
        <v>5.76</v>
      </c>
      <c r="BW9" s="2">
        <v>6.34</v>
      </c>
      <c r="BX9" s="2">
        <v>6.22</v>
      </c>
    </row>
    <row r="10" spans="1:92" x14ac:dyDescent="0.25">
      <c r="A10" s="11" t="s">
        <v>159</v>
      </c>
      <c r="G10" s="69"/>
      <c r="H10" s="2"/>
      <c r="I10" s="2"/>
      <c r="J10" s="2"/>
      <c r="K10" s="2"/>
      <c r="L10" s="69"/>
      <c r="M10" s="2"/>
      <c r="N10" s="2"/>
      <c r="O10" s="2"/>
      <c r="P10" s="2"/>
      <c r="Q10" s="69"/>
      <c r="R10" s="2"/>
      <c r="S10" s="2"/>
      <c r="T10" s="2"/>
      <c r="U10" s="2"/>
      <c r="V10" s="69"/>
      <c r="W10" s="2"/>
      <c r="X10" s="2"/>
      <c r="Y10" s="2"/>
      <c r="Z10" s="2"/>
      <c r="AA10" s="69"/>
      <c r="AB10" s="2"/>
      <c r="AC10" s="2"/>
      <c r="AD10" s="2"/>
      <c r="AE10" s="2"/>
      <c r="AF10" s="69"/>
      <c r="AG10" s="2"/>
      <c r="AH10" s="2"/>
      <c r="AI10" s="2"/>
      <c r="AJ10" s="2"/>
      <c r="AP10" s="76">
        <v>7.1</v>
      </c>
      <c r="AQ10" s="2">
        <v>6.8</v>
      </c>
      <c r="AR10" s="2">
        <v>6.1</v>
      </c>
      <c r="AS10" s="2">
        <v>6.8</v>
      </c>
      <c r="AT10" s="2">
        <v>6.8</v>
      </c>
      <c r="AU10" s="69"/>
      <c r="AV10" s="2"/>
      <c r="AW10" s="2"/>
      <c r="AX10" s="2"/>
      <c r="AY10" s="2"/>
      <c r="AZ10" s="69"/>
      <c r="BA10" s="2"/>
      <c r="BB10" s="2"/>
      <c r="BC10" s="2"/>
      <c r="BD10" s="2"/>
      <c r="BE10" s="70"/>
      <c r="BF10" s="17"/>
      <c r="BG10" s="17"/>
      <c r="BH10" s="17"/>
      <c r="BI10" s="17"/>
      <c r="BJ10" s="83"/>
      <c r="BK10" s="3"/>
      <c r="BL10" s="3"/>
      <c r="BM10" s="3"/>
      <c r="BN10" s="3"/>
      <c r="BO10" s="69"/>
      <c r="BP10" s="2"/>
      <c r="BQ10" s="2"/>
      <c r="BR10" s="2"/>
      <c r="BS10" s="2"/>
      <c r="BT10" s="69"/>
      <c r="BU10" s="2"/>
      <c r="BV10" s="2"/>
      <c r="BW10" s="2"/>
      <c r="BX10" s="2"/>
    </row>
    <row r="11" spans="1:92" x14ac:dyDescent="0.25">
      <c r="A11" s="11" t="s">
        <v>131</v>
      </c>
      <c r="G11" s="69"/>
      <c r="H11" s="2"/>
      <c r="I11" s="2"/>
      <c r="J11" s="2"/>
      <c r="K11" s="2"/>
      <c r="L11" s="69"/>
      <c r="M11" s="2"/>
      <c r="N11" s="2"/>
      <c r="O11" s="2"/>
      <c r="P11" s="2"/>
      <c r="Q11" s="69"/>
      <c r="R11" s="2"/>
      <c r="S11" s="2"/>
      <c r="T11" s="2"/>
      <c r="U11" s="2"/>
      <c r="V11" s="69"/>
      <c r="W11" s="2"/>
      <c r="X11" s="2"/>
      <c r="Y11" s="2"/>
      <c r="Z11" s="2"/>
      <c r="AA11" s="69">
        <v>6.09</v>
      </c>
      <c r="AB11" s="2">
        <v>6.04</v>
      </c>
      <c r="AC11" s="2">
        <v>5.61</v>
      </c>
      <c r="AD11" s="2">
        <v>5.82</v>
      </c>
      <c r="AE11" s="2">
        <v>5.95</v>
      </c>
      <c r="AF11" s="69">
        <v>6.14</v>
      </c>
      <c r="AG11" s="2">
        <v>6.14</v>
      </c>
      <c r="AH11" s="2">
        <v>5.64</v>
      </c>
      <c r="AI11" s="2">
        <v>5.85</v>
      </c>
      <c r="AJ11" s="2">
        <v>6</v>
      </c>
      <c r="AK11" s="69">
        <v>6.2</v>
      </c>
      <c r="AL11" s="2">
        <v>6.2</v>
      </c>
      <c r="AM11" s="2">
        <v>5.8</v>
      </c>
      <c r="AN11" s="2">
        <v>6</v>
      </c>
      <c r="AO11" s="2">
        <v>6.1</v>
      </c>
      <c r="AP11" s="76">
        <v>6.4</v>
      </c>
      <c r="AQ11" s="2">
        <v>6.3</v>
      </c>
      <c r="AR11" s="2">
        <v>5.7</v>
      </c>
      <c r="AS11" s="2">
        <v>6</v>
      </c>
      <c r="AT11" s="2">
        <v>6.1</v>
      </c>
      <c r="AU11" s="69">
        <v>6.4</v>
      </c>
      <c r="AV11" s="2">
        <v>6.3</v>
      </c>
      <c r="AW11" s="2">
        <v>5.7</v>
      </c>
      <c r="AX11" s="2">
        <v>6.1</v>
      </c>
      <c r="AY11" s="2">
        <v>6.2</v>
      </c>
      <c r="AZ11" s="69">
        <v>6.14</v>
      </c>
      <c r="BA11" s="2">
        <v>6.14</v>
      </c>
      <c r="BB11" s="2">
        <v>5.64</v>
      </c>
      <c r="BC11" s="2">
        <v>5.85</v>
      </c>
      <c r="BD11" s="2">
        <v>6</v>
      </c>
      <c r="BE11" s="70"/>
      <c r="BF11" s="17"/>
      <c r="BG11" s="17"/>
      <c r="BH11" s="17"/>
      <c r="BI11" s="17"/>
      <c r="BJ11" s="83">
        <v>6.4</v>
      </c>
      <c r="BK11" s="3">
        <v>6.3</v>
      </c>
      <c r="BL11" s="3">
        <v>5.7</v>
      </c>
      <c r="BM11" s="3">
        <v>6.1</v>
      </c>
      <c r="BN11" s="3">
        <v>6.2</v>
      </c>
      <c r="BO11" s="69"/>
      <c r="BP11" s="2"/>
      <c r="BQ11" s="2"/>
      <c r="BR11" s="2"/>
      <c r="BS11" s="2"/>
      <c r="BT11" s="69"/>
      <c r="BU11" s="2"/>
      <c r="BV11" s="2"/>
      <c r="BW11" s="2"/>
      <c r="BX11" s="2"/>
    </row>
    <row r="12" spans="1:92" x14ac:dyDescent="0.25">
      <c r="A12" s="11" t="s">
        <v>87</v>
      </c>
      <c r="B12" s="65">
        <v>5.49</v>
      </c>
      <c r="C12" s="9">
        <v>5.57</v>
      </c>
      <c r="D12" s="9">
        <v>5.32</v>
      </c>
      <c r="E12" s="9">
        <v>5.49</v>
      </c>
      <c r="F12" s="9">
        <v>5.53</v>
      </c>
      <c r="G12" s="69">
        <v>5.65</v>
      </c>
      <c r="H12" s="2">
        <v>5.75</v>
      </c>
      <c r="I12" s="2">
        <v>5.34</v>
      </c>
      <c r="J12" s="2">
        <v>5.49</v>
      </c>
      <c r="K12" s="2">
        <v>5.64</v>
      </c>
      <c r="L12" s="69">
        <v>5.75</v>
      </c>
      <c r="M12" s="2">
        <v>5.97</v>
      </c>
      <c r="N12" s="2">
        <v>5.37</v>
      </c>
      <c r="O12" s="2">
        <v>5.58</v>
      </c>
      <c r="P12" s="2">
        <v>5.74</v>
      </c>
      <c r="Q12" s="69">
        <v>5.66</v>
      </c>
      <c r="R12" s="2">
        <v>5.95</v>
      </c>
      <c r="S12" s="2">
        <v>5.33</v>
      </c>
      <c r="T12" s="2">
        <v>5.51</v>
      </c>
      <c r="U12" s="2">
        <v>5.67</v>
      </c>
      <c r="V12" s="69">
        <v>5.63</v>
      </c>
      <c r="W12" s="2">
        <v>5.89</v>
      </c>
      <c r="X12" s="2">
        <v>5.24</v>
      </c>
      <c r="Y12" s="2">
        <v>5.39</v>
      </c>
      <c r="Z12" s="2">
        <v>5.6</v>
      </c>
      <c r="AA12" s="69">
        <v>5.64</v>
      </c>
      <c r="AB12" s="2">
        <v>5.81</v>
      </c>
      <c r="AC12" s="2">
        <v>5.2</v>
      </c>
      <c r="AD12" s="2">
        <v>5.35</v>
      </c>
      <c r="AE12" s="2">
        <v>5.57</v>
      </c>
      <c r="AF12" s="73">
        <v>5.72</v>
      </c>
      <c r="AG12" s="1">
        <v>5.85</v>
      </c>
      <c r="AH12" s="1">
        <v>5.19</v>
      </c>
      <c r="AI12" s="1">
        <v>5.28</v>
      </c>
      <c r="AJ12" s="1">
        <v>5.57</v>
      </c>
      <c r="AK12" s="69">
        <v>6</v>
      </c>
      <c r="AL12" s="2">
        <v>5.8</v>
      </c>
      <c r="AM12" s="2">
        <v>5.3</v>
      </c>
      <c r="AN12" s="2">
        <v>5.4</v>
      </c>
      <c r="AO12" s="2">
        <v>5.7</v>
      </c>
      <c r="AP12" s="77">
        <v>5.9</v>
      </c>
      <c r="AQ12" s="2">
        <v>6</v>
      </c>
      <c r="AR12" s="2">
        <v>5.3</v>
      </c>
      <c r="AS12" s="2">
        <v>5.4</v>
      </c>
      <c r="AT12" s="2">
        <v>5.7</v>
      </c>
      <c r="AU12" s="69">
        <v>5.8</v>
      </c>
      <c r="AV12" s="2">
        <v>6</v>
      </c>
      <c r="AW12" s="2">
        <v>5.3</v>
      </c>
      <c r="AX12" s="2">
        <v>5.5</v>
      </c>
      <c r="AY12" s="2">
        <v>5.7</v>
      </c>
      <c r="AZ12" s="69">
        <v>5.9</v>
      </c>
      <c r="BA12" s="2">
        <v>6.1</v>
      </c>
      <c r="BB12" s="2">
        <v>5.4</v>
      </c>
      <c r="BC12" s="2">
        <v>5.5</v>
      </c>
      <c r="BD12" s="2">
        <v>5.8</v>
      </c>
      <c r="BE12" s="70">
        <v>6</v>
      </c>
      <c r="BF12" s="17">
        <v>6.2</v>
      </c>
      <c r="BG12" s="17">
        <v>5.4</v>
      </c>
      <c r="BH12" s="17">
        <v>5.5</v>
      </c>
      <c r="BI12" s="17">
        <v>5.8</v>
      </c>
      <c r="BJ12" s="83">
        <v>5.9</v>
      </c>
      <c r="BK12" s="3">
        <v>6.1</v>
      </c>
      <c r="BL12" s="3">
        <v>5.4</v>
      </c>
      <c r="BM12" s="3">
        <v>5.5</v>
      </c>
      <c r="BN12" s="3">
        <v>5.8</v>
      </c>
      <c r="BO12" s="69">
        <v>5.97</v>
      </c>
      <c r="BP12" s="2">
        <v>6.15</v>
      </c>
      <c r="BQ12" s="2">
        <v>5.41</v>
      </c>
      <c r="BR12" s="2">
        <v>5.46</v>
      </c>
      <c r="BS12" s="2">
        <v>5.81</v>
      </c>
      <c r="BT12" s="69">
        <v>5.96</v>
      </c>
      <c r="BU12" s="2">
        <v>6.21</v>
      </c>
      <c r="BV12" s="2">
        <v>5.42</v>
      </c>
      <c r="BW12" s="2">
        <v>5.46</v>
      </c>
      <c r="BX12" s="2">
        <v>5.82</v>
      </c>
    </row>
    <row r="13" spans="1:92" x14ac:dyDescent="0.25">
      <c r="A13" s="11" t="s">
        <v>145</v>
      </c>
      <c r="G13" s="69"/>
      <c r="H13" s="2"/>
      <c r="I13" s="2"/>
      <c r="J13" s="2"/>
      <c r="K13" s="2"/>
      <c r="L13" s="69"/>
      <c r="M13" s="2"/>
      <c r="N13" s="2"/>
      <c r="O13" s="2"/>
      <c r="P13" s="2"/>
      <c r="Q13" s="69"/>
      <c r="R13" s="2"/>
      <c r="S13" s="2"/>
      <c r="T13" s="2"/>
      <c r="U13" s="2"/>
      <c r="V13" s="69"/>
      <c r="W13" s="2"/>
      <c r="X13" s="2"/>
      <c r="Y13" s="2"/>
      <c r="Z13" s="2"/>
      <c r="AA13" s="69"/>
      <c r="AB13" s="2"/>
      <c r="AC13" s="2"/>
      <c r="AD13" s="2"/>
      <c r="AE13" s="2"/>
      <c r="AF13" s="73">
        <v>7.95</v>
      </c>
      <c r="AG13" s="1">
        <v>7.79</v>
      </c>
      <c r="AH13" s="1">
        <v>6.79</v>
      </c>
      <c r="AI13" s="1">
        <v>7.6</v>
      </c>
      <c r="AJ13" s="1">
        <v>7.6</v>
      </c>
      <c r="AK13" s="73">
        <v>7.8</v>
      </c>
      <c r="AL13" s="1">
        <v>7.9</v>
      </c>
      <c r="AM13" s="1">
        <v>6.8</v>
      </c>
      <c r="AN13" s="1">
        <v>7.6</v>
      </c>
      <c r="AO13" s="1">
        <v>7.6</v>
      </c>
      <c r="AP13" s="77"/>
      <c r="AQ13" s="2"/>
      <c r="AR13" s="2"/>
      <c r="AS13" s="2"/>
      <c r="AT13" s="2"/>
      <c r="AU13" s="69"/>
      <c r="AV13" s="2"/>
      <c r="AW13" s="2"/>
      <c r="AX13" s="2"/>
      <c r="AY13" s="2"/>
      <c r="AZ13" s="69"/>
      <c r="BA13" s="2"/>
      <c r="BB13" s="2"/>
      <c r="BC13" s="2"/>
      <c r="BD13" s="2"/>
      <c r="BE13" s="70"/>
      <c r="BF13" s="17"/>
      <c r="BG13" s="17"/>
      <c r="BH13" s="17"/>
      <c r="BI13" s="17"/>
      <c r="BJ13" s="83"/>
      <c r="BK13" s="3"/>
      <c r="BL13" s="3"/>
      <c r="BM13" s="3"/>
      <c r="BN13" s="3"/>
      <c r="BO13" s="69"/>
      <c r="BP13" s="2"/>
      <c r="BQ13" s="2"/>
      <c r="BR13" s="2"/>
      <c r="BS13" s="2"/>
      <c r="BT13" s="69"/>
      <c r="BU13" s="2"/>
      <c r="BV13" s="2"/>
      <c r="BW13" s="2"/>
      <c r="BX13" s="2"/>
    </row>
    <row r="14" spans="1:92" x14ac:dyDescent="0.25">
      <c r="A14" s="11" t="s">
        <v>88</v>
      </c>
      <c r="G14" s="69"/>
      <c r="H14" s="2"/>
      <c r="I14" s="2"/>
      <c r="J14" s="2"/>
      <c r="K14" s="2"/>
      <c r="L14" s="69"/>
      <c r="M14" s="2"/>
      <c r="N14" s="2"/>
      <c r="O14" s="2"/>
      <c r="P14" s="2"/>
      <c r="Q14" s="69"/>
      <c r="R14" s="2"/>
      <c r="S14" s="2"/>
      <c r="T14" s="2"/>
      <c r="U14" s="2"/>
      <c r="V14" s="69"/>
      <c r="W14" s="2"/>
      <c r="X14" s="2"/>
      <c r="Y14" s="2"/>
      <c r="Z14" s="2"/>
      <c r="AA14" s="69"/>
      <c r="AB14" s="2"/>
      <c r="AC14" s="2"/>
      <c r="AD14" s="2"/>
      <c r="AE14" s="2"/>
      <c r="AF14" s="69">
        <v>7.41</v>
      </c>
      <c r="AG14" s="2">
        <v>6.96</v>
      </c>
      <c r="AH14" s="2">
        <v>6.68</v>
      </c>
      <c r="AI14" s="2">
        <v>7.53</v>
      </c>
      <c r="AJ14" s="2">
        <v>7.21</v>
      </c>
      <c r="AK14" s="69">
        <v>7</v>
      </c>
      <c r="AL14" s="2">
        <v>7.5</v>
      </c>
      <c r="AM14" s="2">
        <v>6.8</v>
      </c>
      <c r="AN14" s="2">
        <v>7.6</v>
      </c>
      <c r="AO14" s="2">
        <v>7.3</v>
      </c>
      <c r="AP14" s="69">
        <v>7.3</v>
      </c>
      <c r="AQ14" s="2">
        <v>6.9</v>
      </c>
      <c r="AR14" s="2">
        <v>6.6</v>
      </c>
      <c r="AS14" s="2">
        <v>7.5</v>
      </c>
      <c r="AT14" s="2">
        <v>7.1</v>
      </c>
      <c r="AU14" s="69">
        <v>7.2</v>
      </c>
      <c r="AV14" s="2">
        <v>6.9</v>
      </c>
      <c r="AW14" s="2">
        <v>6.6</v>
      </c>
      <c r="AX14" s="2">
        <v>7.4</v>
      </c>
      <c r="AY14" s="2">
        <v>7.1</v>
      </c>
      <c r="AZ14" s="69">
        <v>7.2</v>
      </c>
      <c r="BA14" s="2">
        <v>6.7</v>
      </c>
      <c r="BB14" s="2">
        <v>6.5</v>
      </c>
      <c r="BC14" s="2">
        <v>7.2</v>
      </c>
      <c r="BD14" s="2">
        <v>7</v>
      </c>
      <c r="BE14" s="70">
        <v>7.2</v>
      </c>
      <c r="BF14" s="17">
        <v>6.7</v>
      </c>
      <c r="BG14" s="17">
        <v>6.4</v>
      </c>
      <c r="BH14" s="17">
        <v>7.1</v>
      </c>
      <c r="BI14" s="17">
        <v>6.9</v>
      </c>
      <c r="BJ14" s="83">
        <v>7.1</v>
      </c>
      <c r="BK14" s="3">
        <v>6.7</v>
      </c>
      <c r="BL14" s="3">
        <v>6.3</v>
      </c>
      <c r="BM14" s="3">
        <v>7.1</v>
      </c>
      <c r="BN14" s="3">
        <v>6.9</v>
      </c>
      <c r="BO14" s="69">
        <v>7.21</v>
      </c>
      <c r="BP14" s="2">
        <v>6.71</v>
      </c>
      <c r="BQ14" s="2">
        <v>6.35</v>
      </c>
      <c r="BR14" s="2">
        <v>7.14</v>
      </c>
      <c r="BS14" s="2">
        <v>6.92</v>
      </c>
      <c r="BT14" s="69">
        <v>7.21</v>
      </c>
      <c r="BU14" s="2">
        <v>6.72</v>
      </c>
      <c r="BV14" s="2">
        <v>6.2</v>
      </c>
      <c r="BW14" s="2">
        <v>7.1</v>
      </c>
      <c r="BX14" s="2">
        <v>6.87</v>
      </c>
    </row>
    <row r="15" spans="1:92" x14ac:dyDescent="0.25">
      <c r="A15" s="11" t="s">
        <v>89</v>
      </c>
      <c r="B15" s="65">
        <v>5.68</v>
      </c>
      <c r="C15" s="9">
        <v>5.63</v>
      </c>
      <c r="D15" s="9">
        <v>5.92</v>
      </c>
      <c r="E15" s="9">
        <v>6.28</v>
      </c>
      <c r="F15" s="9">
        <v>5.94</v>
      </c>
      <c r="G15" s="69">
        <v>5.73</v>
      </c>
      <c r="H15" s="2">
        <v>5.74</v>
      </c>
      <c r="I15" s="2">
        <v>5.81</v>
      </c>
      <c r="J15" s="2">
        <v>6.28</v>
      </c>
      <c r="K15" s="2">
        <v>5.97</v>
      </c>
      <c r="L15" s="69">
        <v>5.75</v>
      </c>
      <c r="M15" s="2">
        <v>5.97</v>
      </c>
      <c r="N15" s="2">
        <v>5.37</v>
      </c>
      <c r="O15" s="2">
        <v>5.58</v>
      </c>
      <c r="P15" s="2">
        <v>5.74</v>
      </c>
      <c r="Q15" s="69">
        <v>6.04</v>
      </c>
      <c r="R15" s="2">
        <v>5.96</v>
      </c>
      <c r="S15" s="2">
        <v>5.81</v>
      </c>
      <c r="T15" s="2">
        <v>6.31</v>
      </c>
      <c r="U15" s="2">
        <v>6.09</v>
      </c>
      <c r="V15" s="69">
        <v>5.97</v>
      </c>
      <c r="W15" s="2">
        <v>5.89</v>
      </c>
      <c r="X15" s="2">
        <v>5.74</v>
      </c>
      <c r="Y15" s="2">
        <v>6.21</v>
      </c>
      <c r="Z15" s="2">
        <v>6.03</v>
      </c>
      <c r="AA15" s="69">
        <v>5.97</v>
      </c>
      <c r="AB15" s="2">
        <v>5.81</v>
      </c>
      <c r="AC15" s="2">
        <v>5.82</v>
      </c>
      <c r="AD15" s="2">
        <v>6.44</v>
      </c>
      <c r="AE15" s="2">
        <v>6.07</v>
      </c>
      <c r="AF15" s="69">
        <v>5.88</v>
      </c>
      <c r="AG15" s="2">
        <v>5.68</v>
      </c>
      <c r="AH15" s="2">
        <v>5.81</v>
      </c>
      <c r="AI15" s="2">
        <v>6.44</v>
      </c>
      <c r="AJ15" s="2">
        <v>6.02</v>
      </c>
      <c r="AK15" s="69">
        <v>5.8</v>
      </c>
      <c r="AL15" s="2">
        <v>5.8</v>
      </c>
      <c r="AM15" s="2">
        <v>5.7</v>
      </c>
      <c r="AN15" s="2">
        <v>6.3</v>
      </c>
      <c r="AO15" s="2">
        <v>6</v>
      </c>
      <c r="AP15" s="69">
        <v>5.9</v>
      </c>
      <c r="AQ15" s="2">
        <v>5.7</v>
      </c>
      <c r="AR15" s="2">
        <v>5.6</v>
      </c>
      <c r="AS15" s="2">
        <v>6.3</v>
      </c>
      <c r="AT15" s="2">
        <v>5.9</v>
      </c>
      <c r="AU15" s="69">
        <v>6</v>
      </c>
      <c r="AV15" s="2">
        <v>5.9</v>
      </c>
      <c r="AW15" s="2">
        <v>5.7</v>
      </c>
      <c r="AX15" s="2">
        <v>6.3</v>
      </c>
      <c r="AY15" s="2">
        <v>6</v>
      </c>
      <c r="AZ15" s="69">
        <v>6.1</v>
      </c>
      <c r="BA15" s="2">
        <v>6</v>
      </c>
      <c r="BB15" s="2">
        <v>5.8</v>
      </c>
      <c r="BC15" s="2">
        <v>6.4</v>
      </c>
      <c r="BD15" s="2">
        <v>6.1</v>
      </c>
      <c r="BE15" s="70">
        <v>6.1</v>
      </c>
      <c r="BF15" s="17">
        <v>6.1</v>
      </c>
      <c r="BG15" s="17">
        <v>5.9</v>
      </c>
      <c r="BH15" s="17">
        <v>6.5</v>
      </c>
      <c r="BI15" s="17">
        <v>6.2</v>
      </c>
      <c r="BJ15" s="83">
        <v>6.2</v>
      </c>
      <c r="BK15" s="3">
        <v>6</v>
      </c>
      <c r="BL15" s="3">
        <v>5.9</v>
      </c>
      <c r="BM15" s="3">
        <v>6.5</v>
      </c>
      <c r="BN15" s="3">
        <v>6.2</v>
      </c>
      <c r="BO15" s="69">
        <v>6.29</v>
      </c>
      <c r="BP15" s="2">
        <v>6.03</v>
      </c>
      <c r="BQ15" s="2">
        <v>5.61</v>
      </c>
      <c r="BR15" s="2">
        <v>6.47</v>
      </c>
      <c r="BS15" s="2">
        <v>6.16</v>
      </c>
      <c r="BT15" s="69">
        <v>6.35</v>
      </c>
      <c r="BU15" s="2">
        <v>6.08</v>
      </c>
      <c r="BV15" s="2">
        <v>5.66</v>
      </c>
      <c r="BW15" s="2">
        <v>6.4</v>
      </c>
      <c r="BX15" s="2">
        <v>6.19</v>
      </c>
    </row>
    <row r="16" spans="1:92" x14ac:dyDescent="0.25">
      <c r="A16" s="11" t="s">
        <v>90</v>
      </c>
      <c r="G16" s="69"/>
      <c r="H16" s="2"/>
      <c r="I16" s="2"/>
      <c r="J16" s="2"/>
      <c r="K16" s="2"/>
      <c r="L16" s="69"/>
      <c r="M16" s="2"/>
      <c r="N16" s="2"/>
      <c r="O16" s="2"/>
      <c r="P16" s="2"/>
      <c r="Q16" s="69"/>
      <c r="R16" s="2"/>
      <c r="S16" s="2"/>
      <c r="T16" s="2"/>
      <c r="U16" s="2"/>
      <c r="V16" s="69"/>
      <c r="W16" s="2"/>
      <c r="X16" s="2"/>
      <c r="Y16" s="2"/>
      <c r="Z16" s="2"/>
      <c r="AA16" s="69"/>
      <c r="AB16" s="2"/>
      <c r="AC16" s="2"/>
      <c r="AD16" s="2"/>
      <c r="AE16" s="2"/>
      <c r="AF16" s="69"/>
      <c r="AG16" s="2"/>
      <c r="AH16" s="2"/>
      <c r="AI16" s="2"/>
      <c r="AJ16" s="2"/>
      <c r="AP16" s="69"/>
      <c r="AQ16" s="2"/>
      <c r="AR16" s="2"/>
      <c r="AS16" s="2"/>
      <c r="AT16" s="2"/>
      <c r="AU16" s="69"/>
      <c r="AV16" s="2"/>
      <c r="AW16" s="2"/>
      <c r="AX16" s="2"/>
      <c r="AY16" s="2"/>
      <c r="AZ16" s="69">
        <v>7.2</v>
      </c>
      <c r="BA16" s="2">
        <v>6.8</v>
      </c>
      <c r="BB16" s="2">
        <v>6.2</v>
      </c>
      <c r="BC16" s="2">
        <v>6.9</v>
      </c>
      <c r="BD16" s="2">
        <v>6.8</v>
      </c>
      <c r="BE16" s="70">
        <v>7.2</v>
      </c>
      <c r="BF16" s="17">
        <v>6.8</v>
      </c>
      <c r="BG16" s="17">
        <v>6.2</v>
      </c>
      <c r="BH16" s="17">
        <v>6.8</v>
      </c>
      <c r="BI16" s="17">
        <v>6.8</v>
      </c>
      <c r="BJ16" s="83">
        <v>7.2</v>
      </c>
      <c r="BK16" s="3">
        <v>6.9</v>
      </c>
      <c r="BL16" s="3">
        <v>6.3</v>
      </c>
      <c r="BM16" s="3">
        <v>6.8</v>
      </c>
      <c r="BN16" s="3">
        <v>6.9</v>
      </c>
      <c r="BO16" s="69">
        <v>7.31</v>
      </c>
      <c r="BP16" s="2">
        <v>6.86</v>
      </c>
      <c r="BQ16" s="2">
        <v>6.22</v>
      </c>
      <c r="BR16" s="2">
        <v>6.87</v>
      </c>
      <c r="BS16" s="2">
        <v>6.88</v>
      </c>
      <c r="BT16" s="69">
        <v>7.31</v>
      </c>
      <c r="BU16" s="2">
        <v>6.84</v>
      </c>
      <c r="BV16" s="2">
        <v>6.09</v>
      </c>
      <c r="BW16" s="2">
        <v>6.86</v>
      </c>
      <c r="BX16" s="2">
        <v>6.84</v>
      </c>
    </row>
    <row r="17" spans="1:76" x14ac:dyDescent="0.25">
      <c r="A17" s="11" t="s">
        <v>91</v>
      </c>
      <c r="G17" s="69"/>
      <c r="H17" s="2"/>
      <c r="I17" s="2"/>
      <c r="J17" s="2"/>
      <c r="K17" s="2"/>
      <c r="L17" s="69"/>
      <c r="M17" s="2"/>
      <c r="N17" s="2"/>
      <c r="O17" s="2"/>
      <c r="P17" s="2"/>
      <c r="Q17" s="69"/>
      <c r="R17" s="2"/>
      <c r="S17" s="2"/>
      <c r="T17" s="2"/>
      <c r="U17" s="2"/>
      <c r="V17" s="69"/>
      <c r="W17" s="2"/>
      <c r="X17" s="2"/>
      <c r="Y17" s="2"/>
      <c r="Z17" s="2"/>
      <c r="AA17" s="69">
        <v>6.52</v>
      </c>
      <c r="AB17" s="2">
        <v>6.7</v>
      </c>
      <c r="AC17" s="2">
        <v>6.04</v>
      </c>
      <c r="AD17" s="2">
        <v>6.41</v>
      </c>
      <c r="AE17" s="2">
        <v>6.48</v>
      </c>
      <c r="AF17" s="69">
        <v>6.55</v>
      </c>
      <c r="AG17" s="2">
        <v>6.8</v>
      </c>
      <c r="AH17" s="2">
        <v>5.99</v>
      </c>
      <c r="AI17" s="2">
        <v>6.44</v>
      </c>
      <c r="AJ17" s="2">
        <v>6.51</v>
      </c>
      <c r="AK17" s="69">
        <v>6.9</v>
      </c>
      <c r="AL17" s="2">
        <v>6.7</v>
      </c>
      <c r="AM17" s="2">
        <v>6</v>
      </c>
      <c r="AN17" s="2">
        <v>6.5</v>
      </c>
      <c r="AO17" s="2">
        <v>6.6</v>
      </c>
      <c r="AP17" s="69">
        <v>6.7</v>
      </c>
      <c r="AQ17" s="2">
        <v>6.9</v>
      </c>
      <c r="AR17" s="2">
        <v>5.9</v>
      </c>
      <c r="AS17" s="2">
        <v>6.5</v>
      </c>
      <c r="AT17" s="2">
        <v>6.6</v>
      </c>
      <c r="AU17" s="69">
        <v>6.6</v>
      </c>
      <c r="AV17" s="2">
        <v>6.8</v>
      </c>
      <c r="AW17" s="2">
        <v>6</v>
      </c>
      <c r="AX17" s="2">
        <v>6.5</v>
      </c>
      <c r="AY17" s="2">
        <v>6.6</v>
      </c>
      <c r="AZ17" s="69">
        <v>6.7</v>
      </c>
      <c r="BA17" s="2">
        <v>6.8</v>
      </c>
      <c r="BB17" s="2">
        <v>6</v>
      </c>
      <c r="BC17" s="2">
        <v>6.5</v>
      </c>
      <c r="BD17" s="2">
        <v>6.6</v>
      </c>
      <c r="BE17" s="70">
        <v>6.8</v>
      </c>
      <c r="BF17" s="17">
        <v>6.9</v>
      </c>
      <c r="BG17" s="17">
        <v>6</v>
      </c>
      <c r="BH17" s="17">
        <v>6.6</v>
      </c>
      <c r="BI17" s="17">
        <v>6.6</v>
      </c>
      <c r="BJ17" s="83">
        <v>6.9</v>
      </c>
      <c r="BK17" s="3">
        <v>7</v>
      </c>
      <c r="BL17" s="3">
        <v>6.1</v>
      </c>
      <c r="BM17" s="3">
        <v>6.6</v>
      </c>
      <c r="BN17" s="3">
        <v>6.7</v>
      </c>
      <c r="BO17" s="69">
        <v>6.91</v>
      </c>
      <c r="BP17" s="2">
        <v>6.95</v>
      </c>
      <c r="BQ17" s="2">
        <v>6.03</v>
      </c>
      <c r="BR17" s="2">
        <v>6.59</v>
      </c>
      <c r="BS17" s="2">
        <v>6.68</v>
      </c>
      <c r="BT17" s="69">
        <v>6.87</v>
      </c>
      <c r="BU17" s="2">
        <v>6.97</v>
      </c>
      <c r="BV17" s="2">
        <v>5.96</v>
      </c>
      <c r="BW17" s="2">
        <v>6.58</v>
      </c>
      <c r="BX17" s="2">
        <v>6.66</v>
      </c>
    </row>
    <row r="18" spans="1:76" x14ac:dyDescent="0.25">
      <c r="A18" s="11" t="s">
        <v>92</v>
      </c>
      <c r="G18" s="69">
        <v>7.31</v>
      </c>
      <c r="H18" s="2">
        <v>7.11</v>
      </c>
      <c r="I18" s="2">
        <v>6.84</v>
      </c>
      <c r="J18" s="2">
        <v>7.3</v>
      </c>
      <c r="K18" s="2">
        <v>7.21</v>
      </c>
      <c r="L18" s="69">
        <v>7.52</v>
      </c>
      <c r="M18" s="2">
        <v>7.25</v>
      </c>
      <c r="N18" s="2">
        <v>6.74</v>
      </c>
      <c r="O18" s="2">
        <v>7.36</v>
      </c>
      <c r="P18" s="2">
        <v>7.28</v>
      </c>
      <c r="Q18" s="69">
        <v>7.45</v>
      </c>
      <c r="R18" s="2">
        <v>7.25</v>
      </c>
      <c r="S18" s="2">
        <v>6.75</v>
      </c>
      <c r="T18" s="2">
        <v>7.27</v>
      </c>
      <c r="U18" s="2">
        <v>7.24</v>
      </c>
      <c r="V18" s="69"/>
      <c r="W18" s="2"/>
      <c r="X18" s="2"/>
      <c r="Y18" s="2"/>
      <c r="Z18" s="2"/>
      <c r="AA18" s="69"/>
      <c r="AB18" s="2"/>
      <c r="AC18" s="2"/>
      <c r="AD18" s="2"/>
      <c r="AE18" s="2"/>
      <c r="AF18" s="69">
        <v>7.48</v>
      </c>
      <c r="AG18" s="2">
        <v>7.22</v>
      </c>
      <c r="AH18" s="2">
        <v>6.61</v>
      </c>
      <c r="AI18" s="2">
        <v>7.23</v>
      </c>
      <c r="AJ18" s="2">
        <v>7.2</v>
      </c>
      <c r="AK18" s="69">
        <v>7.3</v>
      </c>
      <c r="AL18" s="2">
        <v>7.5</v>
      </c>
      <c r="AM18" s="2">
        <v>6.6</v>
      </c>
      <c r="AN18" s="2">
        <v>7.2</v>
      </c>
      <c r="AO18" s="2">
        <v>7.2</v>
      </c>
      <c r="AP18" s="69">
        <v>7.5</v>
      </c>
      <c r="AQ18" s="2">
        <v>7.3</v>
      </c>
      <c r="AR18" s="2">
        <v>6.5</v>
      </c>
      <c r="AS18" s="2">
        <v>7.2</v>
      </c>
      <c r="AT18" s="2">
        <v>7.2</v>
      </c>
      <c r="AU18" s="69">
        <v>7.5</v>
      </c>
      <c r="AV18" s="2">
        <v>7.3</v>
      </c>
      <c r="AW18" s="2">
        <v>6.6</v>
      </c>
      <c r="AX18" s="2">
        <v>7.3</v>
      </c>
      <c r="AY18" s="2">
        <v>7.2</v>
      </c>
      <c r="AZ18" s="69">
        <v>7.6</v>
      </c>
      <c r="BA18" s="2">
        <v>7.3</v>
      </c>
      <c r="BB18" s="2">
        <v>6.6</v>
      </c>
      <c r="BC18" s="2">
        <v>7.3</v>
      </c>
      <c r="BD18" s="2">
        <v>7.3</v>
      </c>
      <c r="BE18" s="70">
        <v>7.7</v>
      </c>
      <c r="BF18" s="17">
        <v>7.5</v>
      </c>
      <c r="BG18" s="17">
        <v>6.6</v>
      </c>
      <c r="BH18" s="17">
        <v>7.3</v>
      </c>
      <c r="BI18" s="17">
        <v>7.3</v>
      </c>
      <c r="BJ18" s="83">
        <v>7.7</v>
      </c>
      <c r="BK18" s="3">
        <v>7.5</v>
      </c>
      <c r="BL18" s="3">
        <v>6.6</v>
      </c>
      <c r="BM18" s="3">
        <v>7.3</v>
      </c>
      <c r="BN18" s="3">
        <v>7.4</v>
      </c>
      <c r="BO18" s="69">
        <v>7.8</v>
      </c>
      <c r="BP18" s="2">
        <v>7.55</v>
      </c>
      <c r="BQ18" s="2">
        <v>6.62</v>
      </c>
      <c r="BR18" s="2">
        <v>7.39</v>
      </c>
      <c r="BS18" s="2">
        <v>7.41</v>
      </c>
      <c r="BT18" s="69">
        <v>7.86</v>
      </c>
      <c r="BU18" s="2">
        <v>7.64</v>
      </c>
      <c r="BV18" s="2">
        <v>6.62</v>
      </c>
      <c r="BW18" s="2">
        <v>7.44</v>
      </c>
      <c r="BX18" s="2">
        <v>7.45</v>
      </c>
    </row>
    <row r="19" spans="1:76" x14ac:dyDescent="0.25">
      <c r="A19" s="11" t="s">
        <v>93</v>
      </c>
      <c r="G19" s="69"/>
      <c r="H19" s="2"/>
      <c r="I19" s="2"/>
      <c r="J19" s="2"/>
      <c r="K19" s="2"/>
      <c r="L19" s="69"/>
      <c r="M19" s="2"/>
      <c r="N19" s="2"/>
      <c r="O19" s="2"/>
      <c r="P19" s="2"/>
      <c r="Q19" s="69"/>
      <c r="R19" s="2"/>
      <c r="S19" s="2"/>
      <c r="T19" s="2"/>
      <c r="U19" s="2"/>
      <c r="V19" s="69"/>
      <c r="W19" s="2"/>
      <c r="X19" s="2"/>
      <c r="Y19" s="2"/>
      <c r="Z19" s="2"/>
      <c r="AA19" s="69">
        <v>6.74</v>
      </c>
      <c r="AB19" s="2">
        <v>6.44</v>
      </c>
      <c r="AC19" s="2">
        <v>5.88</v>
      </c>
      <c r="AD19" s="2">
        <v>6.42</v>
      </c>
      <c r="AE19" s="2">
        <v>6.44</v>
      </c>
      <c r="AF19" s="69">
        <v>6.78</v>
      </c>
      <c r="AG19" s="2">
        <v>6.4</v>
      </c>
      <c r="AH19" s="2">
        <v>5.85</v>
      </c>
      <c r="AI19" s="2">
        <v>6.4</v>
      </c>
      <c r="AJ19" s="2">
        <v>6.42</v>
      </c>
      <c r="AK19" s="69">
        <v>6.6</v>
      </c>
      <c r="AL19" s="2">
        <v>6.9</v>
      </c>
      <c r="AM19" s="2">
        <v>6</v>
      </c>
      <c r="AN19" s="2">
        <v>6.4</v>
      </c>
      <c r="AO19" s="2">
        <v>6.5</v>
      </c>
      <c r="AP19" s="69">
        <v>7</v>
      </c>
      <c r="AQ19" s="2">
        <v>6.6</v>
      </c>
      <c r="AR19" s="2">
        <v>6</v>
      </c>
      <c r="AS19" s="2">
        <v>6.5</v>
      </c>
      <c r="AT19" s="2">
        <v>6.6</v>
      </c>
      <c r="AU19" s="69">
        <v>7</v>
      </c>
      <c r="AV19" s="2">
        <v>6.7</v>
      </c>
      <c r="AW19" s="2">
        <v>6</v>
      </c>
      <c r="AX19" s="2">
        <v>6.5</v>
      </c>
      <c r="AY19" s="2">
        <v>6.6</v>
      </c>
      <c r="AZ19" s="69">
        <v>7</v>
      </c>
      <c r="BA19" s="2">
        <v>6.7</v>
      </c>
      <c r="BB19" s="2">
        <v>6</v>
      </c>
      <c r="BC19" s="2">
        <v>6.4</v>
      </c>
      <c r="BD19" s="2">
        <v>6.6</v>
      </c>
      <c r="BE19" s="70">
        <v>7.1</v>
      </c>
      <c r="BF19" s="17">
        <v>6.8</v>
      </c>
      <c r="BG19" s="17">
        <v>5.9</v>
      </c>
      <c r="BH19" s="17">
        <v>6.5</v>
      </c>
      <c r="BI19" s="17">
        <v>6.6</v>
      </c>
      <c r="BJ19" s="83">
        <v>7.2</v>
      </c>
      <c r="BK19" s="3">
        <v>6.9</v>
      </c>
      <c r="BL19" s="3">
        <v>6.1</v>
      </c>
      <c r="BM19" s="3">
        <v>6.6</v>
      </c>
      <c r="BN19" s="3">
        <v>6.8</v>
      </c>
      <c r="BO19" s="69">
        <v>7.35</v>
      </c>
      <c r="BP19" s="2">
        <v>7.03</v>
      </c>
      <c r="BQ19" s="2">
        <v>6.24</v>
      </c>
      <c r="BR19" s="2">
        <v>6.73</v>
      </c>
      <c r="BS19" s="2">
        <v>6.9</v>
      </c>
      <c r="BT19" s="69">
        <v>7.34</v>
      </c>
      <c r="BU19" s="2">
        <v>7.07</v>
      </c>
      <c r="BV19" s="2">
        <v>6.21</v>
      </c>
      <c r="BW19" s="2">
        <v>6.79</v>
      </c>
      <c r="BX19" s="2">
        <v>6.92</v>
      </c>
    </row>
    <row r="20" spans="1:76" x14ac:dyDescent="0.25">
      <c r="A20" s="11" t="s">
        <v>94</v>
      </c>
      <c r="B20" s="65">
        <v>6.2</v>
      </c>
      <c r="C20" s="9">
        <v>5.78</v>
      </c>
      <c r="D20" s="9">
        <v>6.12</v>
      </c>
      <c r="E20" s="9">
        <v>6.21</v>
      </c>
      <c r="F20" s="9">
        <v>6.14</v>
      </c>
      <c r="G20" s="69">
        <v>6.4</v>
      </c>
      <c r="H20" s="2">
        <v>5.8</v>
      </c>
      <c r="I20" s="2">
        <v>5.89</v>
      </c>
      <c r="J20" s="2">
        <v>6.09</v>
      </c>
      <c r="K20" s="2">
        <v>6.1</v>
      </c>
      <c r="L20" s="69">
        <v>6.3</v>
      </c>
      <c r="M20" s="2">
        <v>5.73</v>
      </c>
      <c r="N20" s="2">
        <v>5.69</v>
      </c>
      <c r="O20" s="2">
        <v>5.96</v>
      </c>
      <c r="P20" s="2">
        <v>5.99</v>
      </c>
      <c r="Q20" s="69">
        <v>5.99</v>
      </c>
      <c r="R20" s="2">
        <v>5.56</v>
      </c>
      <c r="S20" s="2">
        <v>5.52</v>
      </c>
      <c r="T20" s="2">
        <v>5.73</v>
      </c>
      <c r="U20" s="2">
        <v>5.76</v>
      </c>
      <c r="V20" s="69">
        <v>5.88</v>
      </c>
      <c r="W20" s="2">
        <v>5.43</v>
      </c>
      <c r="X20" s="2">
        <v>5.42</v>
      </c>
      <c r="Y20" s="2">
        <v>5.57</v>
      </c>
      <c r="Z20" s="2">
        <v>5.67</v>
      </c>
      <c r="AA20" s="69">
        <v>5.74</v>
      </c>
      <c r="AB20" s="2">
        <v>5.28</v>
      </c>
      <c r="AC20" s="2">
        <v>5.38</v>
      </c>
      <c r="AD20" s="2">
        <v>5.58</v>
      </c>
      <c r="AE20" s="2">
        <v>5.56</v>
      </c>
      <c r="AF20" s="69">
        <v>5.83</v>
      </c>
      <c r="AG20" s="2">
        <v>5.35</v>
      </c>
      <c r="AH20" s="2">
        <v>5.31</v>
      </c>
      <c r="AI20" s="2">
        <v>5.52</v>
      </c>
      <c r="AJ20" s="2">
        <v>5.57</v>
      </c>
      <c r="AK20" s="69">
        <v>5.6</v>
      </c>
      <c r="AL20" s="2">
        <v>6.1</v>
      </c>
      <c r="AM20" s="2">
        <v>5.5</v>
      </c>
      <c r="AN20" s="2">
        <v>5.8</v>
      </c>
      <c r="AO20" s="2">
        <v>5.8</v>
      </c>
      <c r="AP20" s="69">
        <v>6.1</v>
      </c>
      <c r="AQ20" s="2">
        <v>5.6</v>
      </c>
      <c r="AR20" s="2">
        <v>5.5</v>
      </c>
      <c r="AS20" s="2">
        <v>5.8</v>
      </c>
      <c r="AT20" s="2">
        <v>5.8</v>
      </c>
      <c r="AU20" s="69">
        <v>6.1</v>
      </c>
      <c r="AV20" s="2">
        <v>5.6</v>
      </c>
      <c r="AW20" s="2">
        <v>5.5</v>
      </c>
      <c r="AX20" s="2">
        <v>5.8</v>
      </c>
      <c r="AY20" s="2">
        <v>5.8</v>
      </c>
      <c r="AZ20" s="69">
        <v>6</v>
      </c>
      <c r="BA20" s="2">
        <v>5.6</v>
      </c>
      <c r="BB20" s="2">
        <v>5.4</v>
      </c>
      <c r="BC20" s="2">
        <v>5.7</v>
      </c>
      <c r="BD20" s="2">
        <v>5.8</v>
      </c>
      <c r="BE20" s="70">
        <v>6</v>
      </c>
      <c r="BF20" s="17">
        <v>5.7</v>
      </c>
      <c r="BG20" s="17">
        <v>5.4</v>
      </c>
      <c r="BH20" s="17">
        <v>5.6</v>
      </c>
      <c r="BI20" s="17">
        <v>5.7</v>
      </c>
      <c r="BJ20" s="83">
        <v>5.9</v>
      </c>
      <c r="BK20" s="3">
        <v>5.6</v>
      </c>
      <c r="BL20" s="3">
        <v>5.4</v>
      </c>
      <c r="BM20" s="3">
        <v>5.6</v>
      </c>
      <c r="BN20" s="3">
        <v>5.7</v>
      </c>
      <c r="BO20" s="69">
        <v>6.18</v>
      </c>
      <c r="BP20" s="2">
        <v>5.71</v>
      </c>
      <c r="BQ20" s="2">
        <v>5.63</v>
      </c>
      <c r="BR20" s="2">
        <v>5.86</v>
      </c>
      <c r="BS20" s="2">
        <v>5.91</v>
      </c>
      <c r="BT20" s="69">
        <v>6.23</v>
      </c>
      <c r="BU20" s="2">
        <v>5.77</v>
      </c>
      <c r="BV20" s="2">
        <v>5.65</v>
      </c>
      <c r="BW20" s="2">
        <v>5.86</v>
      </c>
      <c r="BX20" s="2">
        <v>5.94</v>
      </c>
    </row>
    <row r="21" spans="1:76" x14ac:dyDescent="0.25">
      <c r="A21" s="11" t="s">
        <v>95</v>
      </c>
      <c r="B21" s="65">
        <v>6.78</v>
      </c>
      <c r="C21" s="9">
        <v>6.38</v>
      </c>
      <c r="D21" s="9">
        <v>6.62</v>
      </c>
      <c r="E21" s="9">
        <v>6.86</v>
      </c>
      <c r="F21" s="9">
        <v>6.73</v>
      </c>
      <c r="G21" s="69">
        <v>6.85</v>
      </c>
      <c r="H21" s="2">
        <v>6.34</v>
      </c>
      <c r="I21" s="2">
        <v>6.47</v>
      </c>
      <c r="J21" s="2">
        <v>6.8</v>
      </c>
      <c r="K21" s="2">
        <v>6.68</v>
      </c>
      <c r="L21" s="69">
        <v>6.81</v>
      </c>
      <c r="M21" s="2">
        <v>6.22</v>
      </c>
      <c r="N21" s="2">
        <v>6.2</v>
      </c>
      <c r="O21" s="2">
        <v>6.63</v>
      </c>
      <c r="P21" s="2">
        <v>6.53</v>
      </c>
      <c r="Q21" s="69">
        <v>6.64</v>
      </c>
      <c r="R21" s="2">
        <v>6.08</v>
      </c>
      <c r="S21" s="2">
        <v>6</v>
      </c>
      <c r="T21" s="2">
        <v>6.39</v>
      </c>
      <c r="U21" s="2">
        <v>6.34</v>
      </c>
      <c r="V21" s="69">
        <v>6.46</v>
      </c>
      <c r="W21" s="2">
        <v>5.96</v>
      </c>
      <c r="X21" s="2">
        <v>5.8</v>
      </c>
      <c r="Y21" s="2">
        <v>6.2</v>
      </c>
      <c r="Z21" s="2">
        <v>6.21</v>
      </c>
      <c r="AA21" s="69">
        <v>6.36</v>
      </c>
      <c r="AB21" s="2">
        <v>5.85</v>
      </c>
      <c r="AC21" s="2">
        <v>5.69</v>
      </c>
      <c r="AD21" s="2">
        <v>6.04</v>
      </c>
      <c r="AE21" s="2">
        <v>6.05</v>
      </c>
      <c r="AF21" s="69">
        <v>6.34</v>
      </c>
      <c r="AG21" s="2">
        <v>5.8</v>
      </c>
      <c r="AH21" s="2">
        <v>5.67</v>
      </c>
      <c r="AI21" s="2">
        <v>6.03</v>
      </c>
      <c r="AJ21" s="2">
        <v>6.02</v>
      </c>
      <c r="AK21" s="69">
        <v>6.1</v>
      </c>
      <c r="AL21" s="2">
        <v>6.6</v>
      </c>
      <c r="AM21" s="2">
        <v>5.8</v>
      </c>
      <c r="AN21" s="2">
        <v>6.2</v>
      </c>
      <c r="AO21" s="2">
        <v>6.2</v>
      </c>
      <c r="AP21" s="69">
        <v>6.6</v>
      </c>
      <c r="AQ21" s="2">
        <v>6</v>
      </c>
      <c r="AR21" s="2">
        <v>5.8</v>
      </c>
      <c r="AS21" s="2">
        <v>6.2</v>
      </c>
      <c r="AT21" s="2">
        <v>6.2</v>
      </c>
      <c r="AU21" s="69">
        <v>6.5</v>
      </c>
      <c r="AV21" s="2">
        <v>6</v>
      </c>
      <c r="AW21" s="2">
        <v>5.8</v>
      </c>
      <c r="AX21" s="2">
        <v>6.2</v>
      </c>
      <c r="AY21" s="2">
        <v>6.2</v>
      </c>
      <c r="AZ21" s="69">
        <v>6.5</v>
      </c>
      <c r="BA21" s="2">
        <v>6</v>
      </c>
      <c r="BB21" s="2">
        <v>5.8</v>
      </c>
      <c r="BC21" s="2">
        <v>6.2</v>
      </c>
      <c r="BD21" s="2">
        <v>6.2</v>
      </c>
      <c r="BE21" s="69">
        <v>6.5</v>
      </c>
      <c r="BF21" s="2">
        <v>6</v>
      </c>
      <c r="BG21" s="2">
        <v>5.8</v>
      </c>
      <c r="BH21" s="2">
        <v>6.1</v>
      </c>
      <c r="BI21" s="2">
        <v>6.2</v>
      </c>
      <c r="BJ21" s="83">
        <v>6.4</v>
      </c>
      <c r="BK21" s="3">
        <v>6</v>
      </c>
      <c r="BL21" s="3">
        <v>5.8</v>
      </c>
      <c r="BM21" s="3">
        <v>6.1</v>
      </c>
      <c r="BN21" s="3">
        <v>6.1</v>
      </c>
      <c r="BO21" s="69">
        <v>6.67</v>
      </c>
      <c r="BP21" s="2">
        <v>6.13</v>
      </c>
      <c r="BQ21" s="2">
        <v>5.94</v>
      </c>
      <c r="BR21" s="2">
        <v>6.37</v>
      </c>
      <c r="BS21" s="2">
        <v>6.34</v>
      </c>
      <c r="BT21" s="69">
        <v>6.69</v>
      </c>
      <c r="BU21" s="2">
        <v>6.17</v>
      </c>
      <c r="BV21" s="2">
        <v>5.93</v>
      </c>
      <c r="BW21" s="2">
        <v>6.33</v>
      </c>
      <c r="BX21" s="2">
        <v>6.34</v>
      </c>
    </row>
    <row r="22" spans="1:76" x14ac:dyDescent="0.25">
      <c r="A22" s="11" t="s">
        <v>126</v>
      </c>
      <c r="G22" s="69"/>
      <c r="H22" s="2"/>
      <c r="I22" s="2"/>
      <c r="J22" s="2"/>
      <c r="K22" s="2"/>
      <c r="L22" s="69"/>
      <c r="M22" s="2"/>
      <c r="N22" s="2"/>
      <c r="O22" s="2"/>
      <c r="P22" s="2"/>
      <c r="Q22" s="69"/>
      <c r="R22" s="2"/>
      <c r="S22" s="2"/>
      <c r="T22" s="2"/>
      <c r="U22" s="2"/>
      <c r="V22" s="69"/>
      <c r="W22" s="2"/>
      <c r="X22" s="2"/>
      <c r="Y22" s="2"/>
      <c r="Z22" s="2"/>
      <c r="AA22" s="69">
        <v>5.89</v>
      </c>
      <c r="AB22" s="2">
        <v>5.99</v>
      </c>
      <c r="AC22" s="2">
        <v>6.14</v>
      </c>
      <c r="AD22" s="2">
        <v>7.02</v>
      </c>
      <c r="AE22" s="2">
        <v>6.32</v>
      </c>
      <c r="AF22" s="69"/>
      <c r="AG22" s="2"/>
      <c r="AH22" s="2"/>
      <c r="AI22" s="2"/>
      <c r="AJ22" s="2"/>
      <c r="AK22" s="69"/>
      <c r="AL22" s="2"/>
      <c r="AM22" s="2"/>
      <c r="AN22" s="2"/>
      <c r="AO22" s="2"/>
      <c r="AP22" s="69"/>
      <c r="AQ22" s="2"/>
      <c r="AR22" s="2"/>
      <c r="AS22" s="2"/>
      <c r="AT22" s="2"/>
      <c r="AU22" s="69"/>
      <c r="AV22" s="2"/>
      <c r="AW22" s="2"/>
      <c r="AX22" s="2"/>
      <c r="AY22" s="2"/>
      <c r="AZ22" s="69"/>
      <c r="BA22" s="2"/>
      <c r="BB22" s="2"/>
      <c r="BC22" s="2"/>
      <c r="BD22" s="2"/>
      <c r="BJ22" s="83"/>
      <c r="BK22" s="3"/>
      <c r="BL22" s="3"/>
      <c r="BM22" s="3"/>
      <c r="BN22" s="3"/>
      <c r="BO22" s="69">
        <v>6.6</v>
      </c>
      <c r="BP22" s="2">
        <v>6.27</v>
      </c>
      <c r="BQ22" s="2">
        <v>6.47</v>
      </c>
      <c r="BR22" s="2">
        <v>7.09</v>
      </c>
      <c r="BS22" s="2">
        <v>6.67</v>
      </c>
      <c r="BT22" s="69">
        <v>6.76</v>
      </c>
      <c r="BU22" s="2">
        <v>6.41</v>
      </c>
      <c r="BV22" s="2">
        <v>6.06</v>
      </c>
      <c r="BW22" s="2">
        <v>6.42</v>
      </c>
      <c r="BX22" s="2">
        <v>6.48</v>
      </c>
    </row>
    <row r="23" spans="1:76" x14ac:dyDescent="0.25">
      <c r="A23" s="11" t="s">
        <v>96</v>
      </c>
      <c r="B23" s="65">
        <v>6.01</v>
      </c>
      <c r="C23" s="9">
        <v>5.91</v>
      </c>
      <c r="D23" s="9">
        <v>5.37</v>
      </c>
      <c r="E23" s="9">
        <v>5.81</v>
      </c>
      <c r="F23" s="9">
        <v>5.84</v>
      </c>
      <c r="G23" s="69">
        <v>6.11</v>
      </c>
      <c r="H23" s="2">
        <v>6.05</v>
      </c>
      <c r="I23" s="2">
        <v>5.38</v>
      </c>
      <c r="J23" s="2">
        <v>5.78</v>
      </c>
      <c r="K23" s="2">
        <v>5.89</v>
      </c>
      <c r="L23" s="69">
        <v>6.12</v>
      </c>
      <c r="M23" s="2">
        <v>6.22</v>
      </c>
      <c r="N23" s="2">
        <v>5.39</v>
      </c>
      <c r="O23" s="2">
        <v>5.79</v>
      </c>
      <c r="P23" s="2">
        <v>5.95</v>
      </c>
      <c r="Q23" s="69">
        <v>6.09</v>
      </c>
      <c r="R23" s="2">
        <v>6.27</v>
      </c>
      <c r="S23" s="2">
        <v>5.43</v>
      </c>
      <c r="T23" s="2">
        <v>5.83</v>
      </c>
      <c r="U23" s="2">
        <v>5.97</v>
      </c>
      <c r="V23" s="69">
        <v>6.15</v>
      </c>
      <c r="W23" s="2">
        <v>6.24</v>
      </c>
      <c r="X23" s="2">
        <v>5.47</v>
      </c>
      <c r="Y23" s="2">
        <v>5.82</v>
      </c>
      <c r="Z23" s="2">
        <v>5.99</v>
      </c>
      <c r="AA23" s="69">
        <v>6.1</v>
      </c>
      <c r="AB23" s="2">
        <v>6.23</v>
      </c>
      <c r="AC23" s="2">
        <v>5.49</v>
      </c>
      <c r="AD23" s="2">
        <v>5.85</v>
      </c>
      <c r="AE23" s="2">
        <v>5.98</v>
      </c>
      <c r="AF23" s="69">
        <v>6.28</v>
      </c>
      <c r="AG23" s="2">
        <v>6.37</v>
      </c>
      <c r="AH23" s="2">
        <v>5.56</v>
      </c>
      <c r="AI23" s="2">
        <v>5.92</v>
      </c>
      <c r="AJ23" s="2">
        <v>6.1</v>
      </c>
      <c r="AK23" s="69">
        <v>6.4</v>
      </c>
      <c r="AL23" s="2">
        <v>6.3</v>
      </c>
      <c r="AM23" s="2">
        <v>5.6</v>
      </c>
      <c r="AN23" s="2">
        <v>6</v>
      </c>
      <c r="AO23" s="2">
        <v>6.2</v>
      </c>
      <c r="AP23" s="69">
        <v>6.3</v>
      </c>
      <c r="AQ23" s="2">
        <v>6.4</v>
      </c>
      <c r="AR23" s="2">
        <v>5.6</v>
      </c>
      <c r="AS23" s="2">
        <v>6</v>
      </c>
      <c r="AT23" s="2">
        <v>6.1</v>
      </c>
      <c r="AU23" s="69">
        <v>6.3</v>
      </c>
      <c r="AV23" s="2">
        <v>6.5</v>
      </c>
      <c r="AW23" s="2">
        <v>5.7</v>
      </c>
      <c r="AX23" s="2">
        <v>6</v>
      </c>
      <c r="AY23" s="2">
        <v>6.2</v>
      </c>
      <c r="AZ23" s="69">
        <v>6.4</v>
      </c>
      <c r="BA23" s="2">
        <v>6.5</v>
      </c>
      <c r="BB23" s="2">
        <v>5.7</v>
      </c>
      <c r="BC23" s="2">
        <v>6.1</v>
      </c>
      <c r="BD23" s="2">
        <v>6.2</v>
      </c>
      <c r="BE23" s="70">
        <v>6.5</v>
      </c>
      <c r="BF23" s="17">
        <v>6.7</v>
      </c>
      <c r="BG23" s="17">
        <v>5.8</v>
      </c>
      <c r="BH23" s="17">
        <v>6.2</v>
      </c>
      <c r="BI23" s="17">
        <v>6.4</v>
      </c>
      <c r="BJ23" s="83">
        <v>6.5</v>
      </c>
      <c r="BK23" s="3">
        <v>6.6</v>
      </c>
      <c r="BL23" s="3">
        <v>5.8</v>
      </c>
      <c r="BM23" s="3">
        <v>6.2</v>
      </c>
      <c r="BN23" s="3">
        <v>6.4</v>
      </c>
      <c r="BO23" s="69">
        <v>6.54</v>
      </c>
      <c r="BP23" s="2">
        <v>6.67</v>
      </c>
      <c r="BQ23" s="2">
        <v>5.78</v>
      </c>
      <c r="BR23" s="2">
        <v>6.26</v>
      </c>
      <c r="BS23" s="2">
        <v>6.37</v>
      </c>
      <c r="BT23" s="69">
        <v>6.62</v>
      </c>
      <c r="BU23" s="2">
        <v>6.66</v>
      </c>
      <c r="BV23" s="2">
        <v>5.67</v>
      </c>
      <c r="BW23" s="2">
        <v>6.28</v>
      </c>
      <c r="BX23" s="2">
        <v>6.37</v>
      </c>
    </row>
    <row r="24" spans="1:76" x14ac:dyDescent="0.25">
      <c r="A24" s="11" t="s">
        <v>97</v>
      </c>
      <c r="G24" s="69"/>
      <c r="H24" s="2"/>
      <c r="I24" s="2"/>
      <c r="J24" s="2"/>
      <c r="K24" s="2"/>
      <c r="L24" s="69"/>
      <c r="M24" s="2"/>
      <c r="N24" s="2"/>
      <c r="O24" s="2"/>
      <c r="P24" s="2"/>
      <c r="Q24" s="69"/>
      <c r="R24" s="2"/>
      <c r="S24" s="2"/>
      <c r="T24" s="2"/>
      <c r="U24" s="2"/>
      <c r="V24" s="69"/>
      <c r="W24" s="2"/>
      <c r="X24" s="2"/>
      <c r="Y24" s="2"/>
      <c r="Z24" s="2"/>
      <c r="AA24" s="69">
        <v>5.86</v>
      </c>
      <c r="AB24" s="2">
        <v>6.55</v>
      </c>
      <c r="AC24" s="2">
        <v>5.58</v>
      </c>
      <c r="AD24" s="2">
        <v>5.98</v>
      </c>
      <c r="AE24" s="2">
        <v>6.05</v>
      </c>
      <c r="AF24" s="69">
        <v>6.24</v>
      </c>
      <c r="AG24" s="2">
        <v>6.77</v>
      </c>
      <c r="AH24" s="2">
        <v>5.78</v>
      </c>
      <c r="AI24" s="2">
        <v>6.18</v>
      </c>
      <c r="AJ24" s="2">
        <v>6.3</v>
      </c>
      <c r="AK24" s="69">
        <v>7</v>
      </c>
      <c r="AL24" s="2">
        <v>6.4</v>
      </c>
      <c r="AM24" s="2">
        <v>5.8</v>
      </c>
      <c r="AN24" s="2">
        <v>6.3</v>
      </c>
      <c r="AO24" s="2">
        <v>6.4</v>
      </c>
      <c r="AP24" s="69">
        <v>6.5</v>
      </c>
      <c r="AQ24" s="2">
        <v>7</v>
      </c>
      <c r="AR24" s="2">
        <v>5.8</v>
      </c>
      <c r="AS24" s="2">
        <v>6.3</v>
      </c>
      <c r="AT24" s="2">
        <v>6.5</v>
      </c>
      <c r="AU24" s="69">
        <v>6.4</v>
      </c>
      <c r="AV24" s="2">
        <v>7</v>
      </c>
      <c r="AW24" s="2">
        <v>5.9</v>
      </c>
      <c r="AX24" s="2">
        <v>6.3</v>
      </c>
      <c r="AY24" s="2">
        <v>6.5</v>
      </c>
      <c r="AZ24" s="69">
        <v>6.5</v>
      </c>
      <c r="BA24" s="2">
        <v>7</v>
      </c>
      <c r="BB24" s="2">
        <v>5.9</v>
      </c>
      <c r="BC24" s="2">
        <v>6.4</v>
      </c>
      <c r="BD24" s="2">
        <v>6.5</v>
      </c>
      <c r="BE24" s="70">
        <v>6.6</v>
      </c>
      <c r="BF24" s="17">
        <v>7</v>
      </c>
      <c r="BG24" s="17">
        <v>5.9</v>
      </c>
      <c r="BH24" s="17">
        <v>6.4</v>
      </c>
      <c r="BI24" s="17">
        <v>6.6</v>
      </c>
      <c r="BJ24" s="83">
        <v>6.7</v>
      </c>
      <c r="BK24" s="3">
        <v>7.2</v>
      </c>
      <c r="BL24" s="3">
        <v>5.9</v>
      </c>
      <c r="BM24" s="3">
        <v>6.5</v>
      </c>
      <c r="BN24" s="3">
        <v>6.6</v>
      </c>
      <c r="BO24" s="69">
        <v>6.83</v>
      </c>
      <c r="BP24" s="2">
        <v>7.22</v>
      </c>
      <c r="BQ24" s="2">
        <v>5.99</v>
      </c>
      <c r="BR24" s="2">
        <v>6.53</v>
      </c>
      <c r="BS24" s="2">
        <v>6.7</v>
      </c>
      <c r="BT24" s="69">
        <v>6.9</v>
      </c>
      <c r="BU24" s="2">
        <v>7.3</v>
      </c>
      <c r="BV24" s="2">
        <v>5.94</v>
      </c>
      <c r="BW24" s="2">
        <v>6.57</v>
      </c>
      <c r="BX24" s="2">
        <v>6.74</v>
      </c>
    </row>
    <row r="25" spans="1:76" x14ac:dyDescent="0.25">
      <c r="A25" s="11" t="s">
        <v>98</v>
      </c>
      <c r="B25" s="65">
        <v>5.67</v>
      </c>
      <c r="C25" s="9">
        <v>5.55</v>
      </c>
      <c r="D25" s="9">
        <v>5.38</v>
      </c>
      <c r="E25" s="9">
        <v>5.72</v>
      </c>
      <c r="F25" s="9">
        <v>5.64</v>
      </c>
      <c r="G25" s="69">
        <v>5.84</v>
      </c>
      <c r="H25" s="2">
        <v>5.71</v>
      </c>
      <c r="I25" s="2">
        <v>5.4</v>
      </c>
      <c r="J25" s="2">
        <v>5.75</v>
      </c>
      <c r="K25" s="2">
        <v>5.74</v>
      </c>
      <c r="L25" s="69">
        <v>5.93</v>
      </c>
      <c r="M25" s="2">
        <v>5.84</v>
      </c>
      <c r="N25" s="2">
        <v>5.28</v>
      </c>
      <c r="O25" s="2">
        <v>5.81</v>
      </c>
      <c r="P25" s="2">
        <v>5.79</v>
      </c>
      <c r="Q25" s="69">
        <v>5.87</v>
      </c>
      <c r="R25" s="2">
        <v>5.86</v>
      </c>
      <c r="S25" s="2">
        <v>5.33</v>
      </c>
      <c r="T25" s="2">
        <v>5.8</v>
      </c>
      <c r="U25" s="2">
        <v>5.78</v>
      </c>
      <c r="V25" s="69">
        <v>5.78</v>
      </c>
      <c r="W25" s="2">
        <v>5.86</v>
      </c>
      <c r="X25" s="2">
        <v>5.35</v>
      </c>
      <c r="Y25" s="2">
        <v>5.76</v>
      </c>
      <c r="Z25" s="2">
        <v>5.75</v>
      </c>
      <c r="AA25" s="69">
        <v>5.89</v>
      </c>
      <c r="AB25" s="2">
        <v>5.86</v>
      </c>
      <c r="AC25" s="2">
        <v>5.36</v>
      </c>
      <c r="AD25" s="2">
        <v>5.8</v>
      </c>
      <c r="AE25" s="2">
        <v>5.79</v>
      </c>
      <c r="AF25" s="69">
        <v>6.02</v>
      </c>
      <c r="AG25" s="2">
        <v>5.97</v>
      </c>
      <c r="AH25" s="2">
        <v>5.39</v>
      </c>
      <c r="AI25" s="2">
        <v>5.76</v>
      </c>
      <c r="AJ25" s="2">
        <v>5.85</v>
      </c>
      <c r="AK25" s="69">
        <v>6</v>
      </c>
      <c r="AL25" s="2">
        <v>6</v>
      </c>
      <c r="AM25" s="2">
        <v>5.3</v>
      </c>
      <c r="AN25" s="2">
        <v>5.7</v>
      </c>
      <c r="AO25" s="2">
        <v>5.8</v>
      </c>
      <c r="AP25" s="69">
        <v>6</v>
      </c>
      <c r="AQ25" s="2">
        <v>6</v>
      </c>
      <c r="AR25" s="2">
        <v>5.3</v>
      </c>
      <c r="AS25" s="2">
        <v>5.6</v>
      </c>
      <c r="AT25" s="2">
        <v>5.8</v>
      </c>
      <c r="AU25" s="69">
        <v>5.9</v>
      </c>
      <c r="AV25" s="2">
        <v>6</v>
      </c>
      <c r="AW25" s="2">
        <v>5.3</v>
      </c>
      <c r="AX25" s="2">
        <v>5.6</v>
      </c>
      <c r="AY25" s="2">
        <v>5.8</v>
      </c>
      <c r="AZ25" s="69">
        <v>5.8</v>
      </c>
      <c r="BA25" s="2">
        <v>6</v>
      </c>
      <c r="BB25" s="2">
        <v>5.3</v>
      </c>
      <c r="BC25" s="2">
        <v>5.5</v>
      </c>
      <c r="BD25" s="2">
        <v>5.7</v>
      </c>
      <c r="BE25" s="70">
        <v>5.9</v>
      </c>
      <c r="BF25" s="17">
        <v>6.2</v>
      </c>
      <c r="BG25" s="17">
        <v>5.3</v>
      </c>
      <c r="BH25" s="17">
        <v>5.6</v>
      </c>
      <c r="BI25" s="17">
        <v>5.8</v>
      </c>
      <c r="BJ25" s="83">
        <v>5.9</v>
      </c>
      <c r="BK25" s="3">
        <v>6.1</v>
      </c>
      <c r="BL25" s="3">
        <v>5.3</v>
      </c>
      <c r="BM25" s="3">
        <v>5.6</v>
      </c>
      <c r="BN25" s="3">
        <v>5.8</v>
      </c>
      <c r="BO25" s="69">
        <v>5.9</v>
      </c>
      <c r="BP25" s="2">
        <v>6.09</v>
      </c>
      <c r="BQ25" s="2">
        <v>5.41</v>
      </c>
      <c r="BR25" s="2">
        <v>5.59</v>
      </c>
      <c r="BS25" s="2">
        <v>5.81</v>
      </c>
      <c r="BT25" s="69">
        <v>5.87</v>
      </c>
      <c r="BU25" s="2">
        <v>6.05</v>
      </c>
      <c r="BV25" s="2">
        <v>5.43</v>
      </c>
      <c r="BW25" s="2">
        <v>5.56</v>
      </c>
      <c r="BX25" s="2">
        <v>5.79</v>
      </c>
    </row>
    <row r="26" spans="1:76" x14ac:dyDescent="0.25">
      <c r="A26" s="11" t="s">
        <v>127</v>
      </c>
      <c r="G26" s="69"/>
      <c r="H26" s="2"/>
      <c r="I26" s="2"/>
      <c r="J26" s="2"/>
      <c r="K26" s="2"/>
      <c r="L26" s="69"/>
      <c r="M26" s="2"/>
      <c r="N26" s="2"/>
      <c r="O26" s="2"/>
      <c r="P26" s="2"/>
      <c r="Q26" s="69"/>
      <c r="R26" s="2"/>
      <c r="S26" s="2"/>
      <c r="T26" s="2"/>
      <c r="U26" s="2"/>
      <c r="V26" s="69"/>
      <c r="W26" s="2"/>
      <c r="X26" s="2"/>
      <c r="Y26" s="2"/>
      <c r="Z26" s="2"/>
      <c r="AA26" s="69">
        <v>6.96</v>
      </c>
      <c r="AB26" s="2">
        <v>6.42</v>
      </c>
      <c r="AC26" s="2">
        <v>6.25</v>
      </c>
      <c r="AD26" s="2">
        <v>6.78</v>
      </c>
      <c r="AE26" s="2">
        <v>6.67</v>
      </c>
      <c r="AF26" s="69">
        <v>7.09</v>
      </c>
      <c r="AG26" s="2">
        <v>6.52</v>
      </c>
      <c r="AH26" s="2">
        <v>6.28</v>
      </c>
      <c r="AI26" s="2">
        <v>6.79</v>
      </c>
      <c r="AJ26" s="2">
        <v>6.74</v>
      </c>
      <c r="AK26" s="69">
        <v>6.5</v>
      </c>
      <c r="AL26" s="2">
        <v>7</v>
      </c>
      <c r="AM26" s="2">
        <v>6.3</v>
      </c>
      <c r="AN26" s="2">
        <v>6.8</v>
      </c>
      <c r="AO26" s="2">
        <v>6.7</v>
      </c>
      <c r="AP26" s="69">
        <v>7.1</v>
      </c>
      <c r="AQ26" s="2">
        <v>6.5</v>
      </c>
      <c r="AR26" s="2">
        <v>6.3</v>
      </c>
      <c r="AS26" s="2">
        <v>6.8</v>
      </c>
      <c r="AT26" s="2">
        <v>6.7</v>
      </c>
      <c r="AU26" s="69"/>
      <c r="AV26" s="2"/>
      <c r="AW26" s="2"/>
      <c r="AX26" s="2"/>
      <c r="AY26" s="2"/>
      <c r="AZ26" s="69"/>
      <c r="BA26" s="2"/>
      <c r="BB26" s="2"/>
      <c r="BC26" s="2"/>
      <c r="BD26" s="2"/>
      <c r="BE26" s="70"/>
      <c r="BF26" s="17"/>
      <c r="BG26" s="17"/>
      <c r="BH26" s="17"/>
      <c r="BI26" s="17"/>
      <c r="BJ26" s="83"/>
      <c r="BK26" s="3"/>
      <c r="BL26" s="3"/>
      <c r="BM26" s="3"/>
      <c r="BN26" s="3"/>
      <c r="BO26" s="69">
        <v>6.06</v>
      </c>
      <c r="BP26" s="2">
        <v>6.04</v>
      </c>
      <c r="BQ26" s="2">
        <v>5.51</v>
      </c>
      <c r="BR26" s="2">
        <v>5.81</v>
      </c>
      <c r="BS26" s="2">
        <v>5.92</v>
      </c>
      <c r="BT26" s="69">
        <v>7.04</v>
      </c>
      <c r="BU26" s="2">
        <v>6.54</v>
      </c>
      <c r="BV26" s="2">
        <v>6.23</v>
      </c>
      <c r="BW26" s="2">
        <v>6.74</v>
      </c>
      <c r="BX26" s="2">
        <v>6.7</v>
      </c>
    </row>
    <row r="27" spans="1:76" x14ac:dyDescent="0.25">
      <c r="A27" s="11" t="s">
        <v>99</v>
      </c>
      <c r="G27" s="69"/>
      <c r="H27" s="2"/>
      <c r="I27" s="2"/>
      <c r="J27" s="2"/>
      <c r="K27" s="2"/>
      <c r="L27" s="69"/>
      <c r="M27" s="2"/>
      <c r="N27" s="2"/>
      <c r="O27" s="2"/>
      <c r="P27" s="2"/>
      <c r="Q27" s="69"/>
      <c r="R27" s="2"/>
      <c r="S27" s="2"/>
      <c r="T27" s="2"/>
      <c r="U27" s="2"/>
      <c r="V27" s="69"/>
      <c r="W27" s="2"/>
      <c r="X27" s="2"/>
      <c r="Y27" s="2"/>
      <c r="Z27" s="2"/>
      <c r="AA27" s="69">
        <v>5.8</v>
      </c>
      <c r="AB27" s="2">
        <v>5.78</v>
      </c>
      <c r="AC27" s="2">
        <v>5.46</v>
      </c>
      <c r="AD27" s="2">
        <v>5.87</v>
      </c>
      <c r="AE27" s="2">
        <v>5.79</v>
      </c>
      <c r="AF27" s="69">
        <v>5.86</v>
      </c>
      <c r="AG27" s="2">
        <v>5.72</v>
      </c>
      <c r="AH27" s="2">
        <v>5.61</v>
      </c>
      <c r="AI27" s="2">
        <v>5.93</v>
      </c>
      <c r="AJ27" s="2">
        <v>5.84</v>
      </c>
      <c r="AK27" s="69">
        <v>5.8</v>
      </c>
      <c r="AL27" s="2">
        <v>5.8</v>
      </c>
      <c r="AM27" s="2">
        <v>5.6</v>
      </c>
      <c r="AN27" s="2">
        <v>6</v>
      </c>
      <c r="AO27" s="2">
        <v>5.8</v>
      </c>
      <c r="AP27" s="69">
        <v>5.9</v>
      </c>
      <c r="AQ27" s="2">
        <v>5.8</v>
      </c>
      <c r="AR27" s="2">
        <v>5.5</v>
      </c>
      <c r="AS27" s="2">
        <v>5.9</v>
      </c>
      <c r="AT27" s="2">
        <v>5.8</v>
      </c>
      <c r="AU27" s="69">
        <v>5.7</v>
      </c>
      <c r="AV27" s="2">
        <v>5.7</v>
      </c>
      <c r="AW27" s="2">
        <v>5.4</v>
      </c>
      <c r="AX27" s="2">
        <v>5.8</v>
      </c>
      <c r="AY27" s="2">
        <v>5.7</v>
      </c>
      <c r="AZ27" s="69">
        <v>5.7</v>
      </c>
      <c r="BA27" s="2">
        <v>5.6</v>
      </c>
      <c r="BB27" s="2">
        <v>5.2</v>
      </c>
      <c r="BC27" s="2">
        <v>5.7</v>
      </c>
      <c r="BD27" s="2">
        <v>5.6</v>
      </c>
      <c r="BE27" s="70">
        <v>5.7</v>
      </c>
      <c r="BF27" s="17">
        <v>5.7</v>
      </c>
      <c r="BG27" s="17">
        <v>5.3</v>
      </c>
      <c r="BH27" s="17">
        <v>5.7</v>
      </c>
      <c r="BI27" s="17">
        <v>5.7</v>
      </c>
      <c r="BJ27" s="83">
        <v>5.8</v>
      </c>
      <c r="BK27" s="3">
        <v>5.8</v>
      </c>
      <c r="BL27" s="3">
        <v>5.4</v>
      </c>
      <c r="BM27" s="3">
        <v>5.8</v>
      </c>
      <c r="BN27" s="3">
        <v>5.8</v>
      </c>
      <c r="BO27" s="69">
        <v>5.92</v>
      </c>
      <c r="BP27" s="2">
        <v>5.73</v>
      </c>
      <c r="BQ27" s="2">
        <v>5.48</v>
      </c>
      <c r="BR27" s="2">
        <v>5.92</v>
      </c>
      <c r="BS27" s="2">
        <v>5.82</v>
      </c>
      <c r="BT27" s="69">
        <v>6.19</v>
      </c>
      <c r="BU27" s="2">
        <v>6.15</v>
      </c>
      <c r="BV27" s="2">
        <v>5.55</v>
      </c>
      <c r="BW27" s="2">
        <v>5.88</v>
      </c>
      <c r="BX27" s="2">
        <v>6.01</v>
      </c>
    </row>
    <row r="28" spans="1:76" x14ac:dyDescent="0.25">
      <c r="A28" s="11" t="s">
        <v>100</v>
      </c>
      <c r="G28" s="69"/>
      <c r="H28" s="2"/>
      <c r="I28" s="2"/>
      <c r="J28" s="2"/>
      <c r="K28" s="2"/>
      <c r="L28" s="69"/>
      <c r="M28" s="2"/>
      <c r="N28" s="2"/>
      <c r="O28" s="2"/>
      <c r="P28" s="2"/>
      <c r="Q28" s="69"/>
      <c r="R28" s="2"/>
      <c r="S28" s="2"/>
      <c r="T28" s="2"/>
      <c r="U28" s="2"/>
      <c r="V28" s="69"/>
      <c r="W28" s="2"/>
      <c r="X28" s="2"/>
      <c r="Y28" s="2"/>
      <c r="Z28" s="2"/>
      <c r="AA28" s="69"/>
      <c r="AB28" s="2"/>
      <c r="AC28" s="2"/>
      <c r="AD28" s="2"/>
      <c r="AE28" s="2"/>
      <c r="AF28" s="69"/>
      <c r="AG28" s="2"/>
      <c r="AH28" s="2"/>
      <c r="AI28" s="2"/>
      <c r="AJ28" s="2"/>
      <c r="AP28" s="69"/>
      <c r="AQ28" s="2"/>
      <c r="AR28" s="2"/>
      <c r="AS28" s="2"/>
      <c r="AT28" s="2"/>
      <c r="AU28" s="69"/>
      <c r="AV28" s="2"/>
      <c r="AW28" s="2"/>
      <c r="AX28" s="2"/>
      <c r="AY28" s="2"/>
      <c r="AZ28" s="69">
        <v>5.8</v>
      </c>
      <c r="BA28" s="2">
        <v>5.6</v>
      </c>
      <c r="BB28" s="2">
        <v>5.5</v>
      </c>
      <c r="BC28" s="2">
        <v>5.8</v>
      </c>
      <c r="BD28" s="2">
        <v>5.7</v>
      </c>
      <c r="BE28" s="70">
        <v>5.8</v>
      </c>
      <c r="BF28" s="17">
        <v>5.6</v>
      </c>
      <c r="BG28" s="17">
        <v>5.5</v>
      </c>
      <c r="BH28" s="17">
        <v>5.9</v>
      </c>
      <c r="BI28" s="17">
        <v>5.8</v>
      </c>
      <c r="BJ28" s="83">
        <v>5.8</v>
      </c>
      <c r="BK28" s="3">
        <v>5.6</v>
      </c>
      <c r="BL28" s="3">
        <v>5.5</v>
      </c>
      <c r="BM28" s="3">
        <v>5.9</v>
      </c>
      <c r="BN28" s="3">
        <v>5.7</v>
      </c>
      <c r="BO28" s="69"/>
      <c r="BP28" s="2"/>
      <c r="BQ28" s="2"/>
      <c r="BR28" s="2"/>
      <c r="BS28" s="2"/>
      <c r="BT28" s="69">
        <v>5.9</v>
      </c>
      <c r="BU28" s="2">
        <v>5.7</v>
      </c>
      <c r="BV28" s="2">
        <v>5.5</v>
      </c>
      <c r="BW28" s="2">
        <v>5.92</v>
      </c>
      <c r="BX28" s="2">
        <v>5.82</v>
      </c>
    </row>
    <row r="29" spans="1:76" x14ac:dyDescent="0.25">
      <c r="A29" s="11" t="s">
        <v>101</v>
      </c>
      <c r="B29" s="65">
        <v>5.7</v>
      </c>
      <c r="C29" s="9">
        <v>5.59</v>
      </c>
      <c r="D29" s="9">
        <v>5.25</v>
      </c>
      <c r="E29" s="9">
        <v>5.63</v>
      </c>
      <c r="F29" s="9">
        <v>5.61</v>
      </c>
      <c r="G29" s="69">
        <v>5.87</v>
      </c>
      <c r="H29" s="2">
        <v>5.73</v>
      </c>
      <c r="I29" s="2">
        <v>5.37</v>
      </c>
      <c r="J29" s="2">
        <v>5.67</v>
      </c>
      <c r="K29" s="2">
        <v>5.73</v>
      </c>
      <c r="L29" s="69">
        <v>5.92</v>
      </c>
      <c r="M29" s="2">
        <v>5.89</v>
      </c>
      <c r="N29" s="2">
        <v>5.34</v>
      </c>
      <c r="O29" s="2">
        <v>5.75</v>
      </c>
      <c r="P29" s="2">
        <v>5.8</v>
      </c>
      <c r="Q29" s="69">
        <v>5.87</v>
      </c>
      <c r="R29" s="2">
        <v>5.87</v>
      </c>
      <c r="S29" s="2">
        <v>5.36</v>
      </c>
      <c r="T29" s="2">
        <v>5.72</v>
      </c>
      <c r="U29" s="2">
        <v>5.77</v>
      </c>
      <c r="V29" s="69">
        <v>5.85</v>
      </c>
      <c r="W29" s="2">
        <v>5.87</v>
      </c>
      <c r="X29" s="2">
        <v>5.24</v>
      </c>
      <c r="Y29" s="2">
        <v>5.61</v>
      </c>
      <c r="Z29" s="2">
        <v>5.7</v>
      </c>
      <c r="AA29" s="69">
        <v>5.92</v>
      </c>
      <c r="AB29" s="2">
        <v>5.89</v>
      </c>
      <c r="AC29" s="2">
        <v>5.29</v>
      </c>
      <c r="AD29" s="2">
        <v>5.6</v>
      </c>
      <c r="AE29" s="2">
        <v>5.74</v>
      </c>
      <c r="AF29" s="69">
        <v>6</v>
      </c>
      <c r="AG29" s="2">
        <v>5.97</v>
      </c>
      <c r="AH29" s="2">
        <v>5.27</v>
      </c>
      <c r="AI29" s="2">
        <v>5.46</v>
      </c>
      <c r="AJ29" s="2">
        <v>5.74</v>
      </c>
      <c r="AK29" s="69">
        <v>6.1</v>
      </c>
      <c r="AL29" s="2">
        <v>6.1</v>
      </c>
      <c r="AM29" s="2">
        <v>5.3</v>
      </c>
      <c r="AN29" s="2">
        <v>5.7</v>
      </c>
      <c r="AO29" s="2">
        <v>5.9</v>
      </c>
      <c r="AP29" s="69">
        <v>6.2</v>
      </c>
      <c r="AQ29" s="2">
        <v>6.1</v>
      </c>
      <c r="AR29" s="2">
        <v>5.4</v>
      </c>
      <c r="AS29" s="2">
        <v>5.6</v>
      </c>
      <c r="AT29" s="2">
        <v>5.9</v>
      </c>
      <c r="AU29" s="69">
        <v>6.1</v>
      </c>
      <c r="AV29" s="2">
        <v>6.1</v>
      </c>
      <c r="AW29" s="2">
        <v>5.4</v>
      </c>
      <c r="AX29" s="2">
        <v>5.7</v>
      </c>
      <c r="AY29" s="2">
        <v>5.9</v>
      </c>
      <c r="AZ29" s="69">
        <v>6.1</v>
      </c>
      <c r="BA29" s="2">
        <v>6.1</v>
      </c>
      <c r="BB29" s="2">
        <v>5.5</v>
      </c>
      <c r="BC29" s="2">
        <v>5.7</v>
      </c>
      <c r="BD29" s="2">
        <v>5.9</v>
      </c>
      <c r="BE29" s="70">
        <v>6.2</v>
      </c>
      <c r="BF29" s="17">
        <v>6.3</v>
      </c>
      <c r="BG29" s="17">
        <v>5.5</v>
      </c>
      <c r="BH29" s="17">
        <v>5.8</v>
      </c>
      <c r="BI29" s="17">
        <v>6</v>
      </c>
      <c r="BJ29" s="83">
        <v>6.2</v>
      </c>
      <c r="BK29" s="3">
        <v>6.2</v>
      </c>
      <c r="BL29" s="3">
        <v>5.4</v>
      </c>
      <c r="BM29" s="3">
        <v>5.7</v>
      </c>
      <c r="BN29" s="3">
        <v>6</v>
      </c>
      <c r="BO29" s="69">
        <v>6.2</v>
      </c>
      <c r="BP29" s="2">
        <v>6.21</v>
      </c>
      <c r="BQ29" s="2">
        <v>5.46</v>
      </c>
      <c r="BR29" s="2">
        <v>5.79</v>
      </c>
      <c r="BS29" s="2">
        <v>5.98</v>
      </c>
      <c r="BT29" s="69">
        <v>6.23</v>
      </c>
      <c r="BU29" s="2">
        <v>6.22</v>
      </c>
      <c r="BV29" s="2">
        <v>5.48</v>
      </c>
      <c r="BW29" s="2">
        <v>5.8</v>
      </c>
      <c r="BX29" s="2">
        <v>6</v>
      </c>
    </row>
    <row r="30" spans="1:76" x14ac:dyDescent="0.25">
      <c r="A30" s="11" t="s">
        <v>156</v>
      </c>
      <c r="G30" s="69"/>
      <c r="H30" s="2"/>
      <c r="I30" s="2"/>
      <c r="J30" s="2"/>
      <c r="K30" s="2"/>
      <c r="L30" s="69"/>
      <c r="M30" s="2"/>
      <c r="N30" s="2"/>
      <c r="O30" s="2"/>
      <c r="P30" s="2"/>
      <c r="Q30" s="69"/>
      <c r="R30" s="2"/>
      <c r="S30" s="2"/>
      <c r="T30" s="2"/>
      <c r="U30" s="2"/>
      <c r="V30" s="69"/>
      <c r="W30" s="2"/>
      <c r="X30" s="2"/>
      <c r="Y30" s="2"/>
      <c r="Z30" s="2"/>
      <c r="AA30" s="69"/>
      <c r="AB30" s="2"/>
      <c r="AC30" s="2"/>
      <c r="AD30" s="2"/>
      <c r="AE30" s="2"/>
      <c r="AF30" s="69"/>
      <c r="AG30" s="2"/>
      <c r="AH30" s="2"/>
      <c r="AI30" s="2"/>
      <c r="AJ30" s="2"/>
      <c r="AK30" s="69"/>
      <c r="AL30" s="2"/>
      <c r="AM30" s="2"/>
      <c r="AN30" s="2"/>
      <c r="AO30" s="2"/>
      <c r="AP30" s="69"/>
      <c r="AQ30" s="2"/>
      <c r="AR30" s="2"/>
      <c r="AS30" s="2"/>
      <c r="AT30" s="2"/>
      <c r="AU30" s="69">
        <v>5.0999999999999996</v>
      </c>
      <c r="AV30" s="2">
        <v>5</v>
      </c>
      <c r="AW30" s="2">
        <v>5</v>
      </c>
      <c r="AX30" s="2">
        <v>5.6</v>
      </c>
      <c r="AY30" s="2">
        <v>5.3</v>
      </c>
      <c r="AZ30" s="69">
        <v>4.9000000000000004</v>
      </c>
      <c r="BA30" s="2">
        <v>4.9000000000000004</v>
      </c>
      <c r="BB30" s="2">
        <v>4.7</v>
      </c>
      <c r="BC30" s="2">
        <v>5.3</v>
      </c>
      <c r="BD30" s="2">
        <v>5</v>
      </c>
      <c r="BE30" s="70"/>
      <c r="BF30" s="17"/>
      <c r="BG30" s="17"/>
      <c r="BH30" s="17"/>
      <c r="BI30" s="17"/>
      <c r="BJ30" s="83"/>
      <c r="BK30" s="3"/>
      <c r="BL30" s="3"/>
      <c r="BM30" s="3"/>
      <c r="BN30" s="3"/>
      <c r="BO30" s="69"/>
      <c r="BP30" s="2"/>
      <c r="BQ30" s="2"/>
      <c r="BR30" s="2"/>
      <c r="BS30" s="2"/>
      <c r="BT30" s="69"/>
      <c r="BU30" s="2"/>
      <c r="BV30" s="2"/>
      <c r="BW30" s="2"/>
      <c r="BX30" s="2"/>
    </row>
    <row r="31" spans="1:76" x14ac:dyDescent="0.25">
      <c r="A31" s="11" t="s">
        <v>146</v>
      </c>
      <c r="G31" s="69"/>
      <c r="H31" s="2"/>
      <c r="I31" s="2"/>
      <c r="J31" s="2"/>
      <c r="K31" s="2"/>
      <c r="L31" s="69"/>
      <c r="M31" s="2"/>
      <c r="N31" s="2"/>
      <c r="O31" s="2"/>
      <c r="P31" s="2"/>
      <c r="Q31" s="69"/>
      <c r="R31" s="2"/>
      <c r="S31" s="2"/>
      <c r="T31" s="2"/>
      <c r="U31" s="2"/>
      <c r="V31" s="69"/>
      <c r="W31" s="2"/>
      <c r="X31" s="2"/>
      <c r="Y31" s="2"/>
      <c r="Z31" s="2"/>
      <c r="AA31" s="69">
        <v>6.92</v>
      </c>
      <c r="AB31" s="2">
        <v>6.79</v>
      </c>
      <c r="AC31" s="2">
        <v>5.88</v>
      </c>
      <c r="AD31" s="2">
        <v>6.4</v>
      </c>
      <c r="AE31" s="2">
        <v>6.56</v>
      </c>
      <c r="AF31" s="69">
        <v>6.96</v>
      </c>
      <c r="AG31" s="2">
        <v>6.72</v>
      </c>
      <c r="AH31" s="2">
        <v>5.95</v>
      </c>
      <c r="AI31" s="2">
        <v>6.39</v>
      </c>
      <c r="AJ31" s="2">
        <v>6.57</v>
      </c>
      <c r="AK31" s="69">
        <v>6.7</v>
      </c>
      <c r="AL31" s="2">
        <v>7.1</v>
      </c>
      <c r="AM31" s="2">
        <v>5.9</v>
      </c>
      <c r="AN31" s="2">
        <v>6.4</v>
      </c>
      <c r="AO31" s="2">
        <v>6.6</v>
      </c>
      <c r="AP31" s="69">
        <v>7</v>
      </c>
      <c r="AQ31" s="2">
        <v>6.7</v>
      </c>
      <c r="AR31" s="2">
        <v>5.7</v>
      </c>
      <c r="AS31" s="2">
        <v>6.4</v>
      </c>
      <c r="AT31" s="2">
        <v>6.5</v>
      </c>
      <c r="AU31" s="69">
        <v>7.1</v>
      </c>
      <c r="AV31" s="2">
        <v>6.7</v>
      </c>
      <c r="AW31" s="2">
        <v>5.8</v>
      </c>
      <c r="AX31" s="2">
        <v>6.4</v>
      </c>
      <c r="AY31" s="2">
        <v>6.6</v>
      </c>
      <c r="AZ31" s="69"/>
      <c r="BA31" s="2"/>
      <c r="BB31" s="2"/>
      <c r="BC31" s="2"/>
      <c r="BD31" s="2"/>
      <c r="BE31" s="70"/>
      <c r="BF31" s="17"/>
      <c r="BG31" s="17"/>
      <c r="BH31" s="17"/>
      <c r="BI31" s="17"/>
      <c r="BJ31" s="83"/>
      <c r="BK31" s="3"/>
      <c r="BL31" s="3"/>
      <c r="BM31" s="3"/>
      <c r="BN31" s="3"/>
      <c r="BO31" s="69"/>
      <c r="BP31" s="2"/>
      <c r="BQ31" s="2"/>
      <c r="BR31" s="2"/>
      <c r="BS31" s="2"/>
      <c r="BT31" s="69"/>
      <c r="BU31" s="2"/>
      <c r="BV31" s="2"/>
      <c r="BW31" s="2"/>
      <c r="BX31" s="2"/>
    </row>
    <row r="32" spans="1:76" x14ac:dyDescent="0.25">
      <c r="A32" s="11" t="s">
        <v>102</v>
      </c>
      <c r="B32" s="65">
        <v>6.54</v>
      </c>
      <c r="C32" s="9">
        <v>6.31</v>
      </c>
      <c r="D32" s="9">
        <v>6.02</v>
      </c>
      <c r="E32" s="9">
        <v>6.32</v>
      </c>
      <c r="F32" s="9">
        <v>6.36</v>
      </c>
      <c r="G32" s="69">
        <v>6.78</v>
      </c>
      <c r="H32" s="2">
        <v>6.49</v>
      </c>
      <c r="I32" s="2">
        <v>6.01</v>
      </c>
      <c r="J32" s="2">
        <v>6.34</v>
      </c>
      <c r="K32" s="2">
        <v>6.46</v>
      </c>
      <c r="L32" s="69"/>
      <c r="M32" s="2"/>
      <c r="N32" s="2"/>
      <c r="O32" s="2"/>
      <c r="P32" s="2"/>
      <c r="Q32" s="69"/>
      <c r="R32" s="2"/>
      <c r="S32" s="2"/>
      <c r="T32" s="2"/>
      <c r="U32" s="2"/>
      <c r="V32" s="69">
        <v>6.73</v>
      </c>
      <c r="W32" s="2">
        <v>6.63</v>
      </c>
      <c r="X32" s="2">
        <v>5.94</v>
      </c>
      <c r="Y32" s="2">
        <v>6.27</v>
      </c>
      <c r="Z32" s="2">
        <v>6.44</v>
      </c>
      <c r="AA32" s="69">
        <v>6.83</v>
      </c>
      <c r="AB32" s="2">
        <v>6.66</v>
      </c>
      <c r="AC32" s="2">
        <v>6</v>
      </c>
      <c r="AD32" s="2">
        <v>6.31</v>
      </c>
      <c r="AE32" s="2">
        <v>6.51</v>
      </c>
      <c r="AF32" s="69">
        <v>6.88</v>
      </c>
      <c r="AG32" s="2">
        <v>6.76</v>
      </c>
      <c r="AH32" s="2">
        <v>6.01</v>
      </c>
      <c r="AI32" s="2">
        <v>6.37</v>
      </c>
      <c r="AJ32" s="2">
        <v>6.57</v>
      </c>
      <c r="AK32" s="69">
        <v>6.8</v>
      </c>
      <c r="AL32" s="2">
        <v>7</v>
      </c>
      <c r="AM32" s="2">
        <v>6</v>
      </c>
      <c r="AN32" s="2">
        <v>6.5</v>
      </c>
      <c r="AO32" s="2">
        <v>6.6</v>
      </c>
      <c r="AP32" s="69">
        <v>7</v>
      </c>
      <c r="AQ32" s="2">
        <v>6.8</v>
      </c>
      <c r="AR32" s="2">
        <v>6</v>
      </c>
      <c r="AS32" s="2">
        <v>6.5</v>
      </c>
      <c r="AT32" s="2">
        <v>6.6</v>
      </c>
      <c r="AU32" s="69">
        <v>6.9</v>
      </c>
      <c r="AV32" s="2">
        <v>6.8</v>
      </c>
      <c r="AW32" s="2">
        <v>6</v>
      </c>
      <c r="AX32" s="2">
        <v>6.5</v>
      </c>
      <c r="AY32" s="2">
        <v>6.6</v>
      </c>
      <c r="AZ32" s="69">
        <v>6.9</v>
      </c>
      <c r="BA32" s="2">
        <v>6.7</v>
      </c>
      <c r="BB32" s="2">
        <v>6</v>
      </c>
      <c r="BC32" s="2">
        <v>6.4</v>
      </c>
      <c r="BD32" s="2">
        <v>6.6</v>
      </c>
      <c r="BE32" s="70">
        <v>6.9</v>
      </c>
      <c r="BF32" s="17">
        <v>6.8</v>
      </c>
      <c r="BG32" s="17">
        <v>6</v>
      </c>
      <c r="BH32" s="17">
        <v>6.5</v>
      </c>
      <c r="BI32" s="17">
        <v>6.6</v>
      </c>
      <c r="BJ32" s="83">
        <v>6.9</v>
      </c>
      <c r="BK32" s="3">
        <v>6.8</v>
      </c>
      <c r="BL32" s="3">
        <v>6</v>
      </c>
      <c r="BM32" s="3">
        <v>6.4</v>
      </c>
      <c r="BN32" s="3">
        <v>6.6</v>
      </c>
      <c r="BO32" s="69">
        <v>7.03</v>
      </c>
      <c r="BP32" s="2">
        <v>6.86</v>
      </c>
      <c r="BQ32" s="2">
        <v>6.07</v>
      </c>
      <c r="BR32" s="2">
        <v>6.54</v>
      </c>
      <c r="BS32" s="2">
        <v>6.69</v>
      </c>
      <c r="BT32" s="69"/>
      <c r="BU32" s="2"/>
      <c r="BV32" s="2"/>
      <c r="BW32" s="2"/>
      <c r="BX32" s="2"/>
    </row>
    <row r="33" spans="1:76" x14ac:dyDescent="0.25">
      <c r="A33" s="11" t="s">
        <v>103</v>
      </c>
      <c r="B33" s="65">
        <v>6.31</v>
      </c>
      <c r="C33" s="9">
        <v>6.13</v>
      </c>
      <c r="D33" s="9">
        <v>6.49</v>
      </c>
      <c r="E33" s="9">
        <v>6.52</v>
      </c>
      <c r="F33" s="9">
        <v>6.43</v>
      </c>
      <c r="G33" s="69">
        <v>6.21</v>
      </c>
      <c r="H33" s="2">
        <v>5.92</v>
      </c>
      <c r="I33" s="2">
        <v>6.16</v>
      </c>
      <c r="J33" s="2">
        <v>6.29</v>
      </c>
      <c r="K33" s="2">
        <v>6.21</v>
      </c>
      <c r="L33" s="69">
        <v>6.18</v>
      </c>
      <c r="M33" s="2">
        <v>5.84</v>
      </c>
      <c r="N33" s="2">
        <v>5.88</v>
      </c>
      <c r="O33" s="2">
        <v>6.23</v>
      </c>
      <c r="P33" s="2">
        <v>6.1</v>
      </c>
      <c r="Q33" s="69">
        <v>6.23</v>
      </c>
      <c r="R33" s="2">
        <v>5.82</v>
      </c>
      <c r="S33" s="2">
        <v>5.85</v>
      </c>
      <c r="T33" s="2">
        <v>6.14</v>
      </c>
      <c r="U33" s="2">
        <v>6.07</v>
      </c>
      <c r="V33" s="69">
        <v>6.42</v>
      </c>
      <c r="W33" s="2">
        <v>5.99</v>
      </c>
      <c r="X33" s="2">
        <v>5.88</v>
      </c>
      <c r="Y33" s="2">
        <v>6.17</v>
      </c>
      <c r="Z33" s="2">
        <v>6.18</v>
      </c>
      <c r="AA33" s="69">
        <v>6.53</v>
      </c>
      <c r="AB33" s="2">
        <v>6.12</v>
      </c>
      <c r="AC33" s="2">
        <v>5.94</v>
      </c>
      <c r="AD33" s="2">
        <v>6.28</v>
      </c>
      <c r="AE33" s="2">
        <v>6.28</v>
      </c>
      <c r="AF33" s="69">
        <v>6.66</v>
      </c>
      <c r="AG33" s="2">
        <v>6.18</v>
      </c>
      <c r="AH33" s="2">
        <v>5.99</v>
      </c>
      <c r="AI33" s="2">
        <v>6.33</v>
      </c>
      <c r="AJ33" s="2">
        <v>6.35</v>
      </c>
      <c r="AK33" s="69">
        <v>6.3</v>
      </c>
      <c r="AL33" s="2">
        <v>6.6</v>
      </c>
      <c r="AM33" s="2">
        <v>6.1</v>
      </c>
      <c r="AN33" s="2">
        <v>6.3</v>
      </c>
      <c r="AO33" s="2">
        <v>6.4</v>
      </c>
      <c r="AP33" s="69">
        <v>6.7</v>
      </c>
      <c r="AQ33" s="2">
        <v>6.2</v>
      </c>
      <c r="AR33" s="2">
        <v>6.1</v>
      </c>
      <c r="AS33" s="2">
        <v>6.4</v>
      </c>
      <c r="AT33" s="2">
        <v>6.4</v>
      </c>
      <c r="AU33" s="69">
        <v>6.7</v>
      </c>
      <c r="AV33" s="2">
        <v>6.4</v>
      </c>
      <c r="AW33" s="2">
        <v>6.1</v>
      </c>
      <c r="AX33" s="2">
        <v>6.4</v>
      </c>
      <c r="AY33" s="2">
        <v>6.4</v>
      </c>
      <c r="AZ33" s="69">
        <v>6.7</v>
      </c>
      <c r="BA33" s="2">
        <v>6.3</v>
      </c>
      <c r="BB33" s="2">
        <v>6.1</v>
      </c>
      <c r="BC33" s="2">
        <v>6.4</v>
      </c>
      <c r="BD33" s="2">
        <v>6.5</v>
      </c>
      <c r="BE33" s="70">
        <v>6.7</v>
      </c>
      <c r="BF33" s="17">
        <v>6.4</v>
      </c>
      <c r="BG33" s="17">
        <v>6</v>
      </c>
      <c r="BH33" s="17">
        <v>6.4</v>
      </c>
      <c r="BI33" s="17">
        <v>6.4</v>
      </c>
      <c r="BJ33" s="83">
        <v>6.7</v>
      </c>
      <c r="BK33" s="3">
        <v>6.4</v>
      </c>
      <c r="BL33" s="3">
        <v>6.1</v>
      </c>
      <c r="BM33" s="3">
        <v>6.4</v>
      </c>
      <c r="BN33" s="3">
        <v>6.5</v>
      </c>
      <c r="BO33" s="69">
        <v>6.73</v>
      </c>
      <c r="BP33" s="2">
        <v>6.34</v>
      </c>
      <c r="BQ33" s="2">
        <v>6.1</v>
      </c>
      <c r="BR33" s="2">
        <v>6.39</v>
      </c>
      <c r="BS33" s="2">
        <v>6.45</v>
      </c>
      <c r="BT33" s="69">
        <v>6.78</v>
      </c>
      <c r="BU33" s="2">
        <v>6.41</v>
      </c>
      <c r="BV33" s="2">
        <v>6.06</v>
      </c>
      <c r="BW33" s="2">
        <v>6.42</v>
      </c>
      <c r="BX33" s="2">
        <v>6.48</v>
      </c>
    </row>
    <row r="34" spans="1:76" x14ac:dyDescent="0.25">
      <c r="A34" s="11" t="s">
        <v>104</v>
      </c>
      <c r="G34" s="69"/>
      <c r="H34" s="2"/>
      <c r="I34" s="2"/>
      <c r="J34" s="2"/>
      <c r="K34" s="2"/>
      <c r="L34" s="69"/>
      <c r="M34" s="2"/>
      <c r="N34" s="2"/>
      <c r="O34" s="2"/>
      <c r="P34" s="2"/>
      <c r="Q34" s="69"/>
      <c r="R34" s="2"/>
      <c r="S34" s="2"/>
      <c r="T34" s="2"/>
      <c r="U34" s="2"/>
      <c r="V34" s="69"/>
      <c r="W34" s="2"/>
      <c r="X34" s="2"/>
      <c r="Y34" s="2"/>
      <c r="Z34" s="2"/>
      <c r="AA34" s="69">
        <v>6.85</v>
      </c>
      <c r="AB34" s="2">
        <v>6.29</v>
      </c>
      <c r="AC34" s="2">
        <v>6.17</v>
      </c>
      <c r="AD34" s="2">
        <v>6.53</v>
      </c>
      <c r="AE34" s="2">
        <v>6.52</v>
      </c>
      <c r="AF34" s="69">
        <v>6.89</v>
      </c>
      <c r="AG34" s="2">
        <v>6.29</v>
      </c>
      <c r="AH34" s="2">
        <v>6.15</v>
      </c>
      <c r="AI34" s="2">
        <v>6.5</v>
      </c>
      <c r="AJ34" s="2">
        <v>6.52</v>
      </c>
      <c r="AK34" s="69">
        <v>6.4</v>
      </c>
      <c r="AL34" s="2">
        <v>6.9</v>
      </c>
      <c r="AM34" s="2">
        <v>6.2</v>
      </c>
      <c r="AN34" s="2">
        <v>6.5</v>
      </c>
      <c r="AO34" s="2">
        <v>6.6</v>
      </c>
      <c r="AP34" s="69">
        <v>6.9</v>
      </c>
      <c r="AQ34" s="2">
        <v>6.4</v>
      </c>
      <c r="AR34" s="2">
        <v>6.2</v>
      </c>
      <c r="AS34" s="2">
        <v>6.6</v>
      </c>
      <c r="AT34" s="2">
        <v>6.6</v>
      </c>
      <c r="AU34" s="69">
        <v>7</v>
      </c>
      <c r="AV34" s="2">
        <v>6.4</v>
      </c>
      <c r="AW34" s="2">
        <v>6.3</v>
      </c>
      <c r="AX34" s="2">
        <v>6.7</v>
      </c>
      <c r="AY34" s="2">
        <v>6.6</v>
      </c>
      <c r="AZ34" s="69">
        <v>7</v>
      </c>
      <c r="BA34" s="2">
        <v>6.5</v>
      </c>
      <c r="BB34" s="2">
        <v>6.4</v>
      </c>
      <c r="BC34" s="2">
        <v>6.7</v>
      </c>
      <c r="BD34" s="2">
        <v>6.7</v>
      </c>
      <c r="BE34" s="70">
        <v>6.9</v>
      </c>
      <c r="BF34" s="17">
        <v>6.5</v>
      </c>
      <c r="BG34" s="17">
        <v>6.3</v>
      </c>
      <c r="BH34" s="17">
        <v>6.7</v>
      </c>
      <c r="BI34" s="17">
        <v>6.6</v>
      </c>
      <c r="BJ34" s="83">
        <v>6.9</v>
      </c>
      <c r="BK34" s="3">
        <v>6.4</v>
      </c>
      <c r="BL34" s="3">
        <v>6.3</v>
      </c>
      <c r="BM34" s="3">
        <v>6.6</v>
      </c>
      <c r="BN34" s="3">
        <v>6.6</v>
      </c>
      <c r="BO34" s="69">
        <v>7.06</v>
      </c>
      <c r="BP34" s="2">
        <v>6.49</v>
      </c>
      <c r="BQ34" s="2">
        <v>6.23</v>
      </c>
      <c r="BR34" s="2">
        <v>6.69</v>
      </c>
      <c r="BS34" s="2">
        <v>6.68</v>
      </c>
      <c r="BT34" s="69">
        <v>7.09</v>
      </c>
      <c r="BU34" s="2">
        <v>6.56</v>
      </c>
      <c r="BV34" s="2">
        <v>6.21</v>
      </c>
      <c r="BW34" s="2">
        <v>6.66</v>
      </c>
      <c r="BX34" s="2">
        <v>6.69</v>
      </c>
    </row>
    <row r="35" spans="1:76" x14ac:dyDescent="0.25">
      <c r="A35" s="11" t="s">
        <v>105</v>
      </c>
      <c r="G35" s="69"/>
      <c r="H35" s="2"/>
      <c r="I35" s="2"/>
      <c r="J35" s="2"/>
      <c r="K35" s="2"/>
      <c r="L35" s="69"/>
      <c r="M35" s="2"/>
      <c r="N35" s="2"/>
      <c r="O35" s="2"/>
      <c r="P35" s="2"/>
      <c r="Q35" s="69">
        <v>6.35</v>
      </c>
      <c r="R35" s="2">
        <v>5.79</v>
      </c>
      <c r="S35" s="2">
        <v>5.72</v>
      </c>
      <c r="T35" s="2">
        <v>5.89</v>
      </c>
      <c r="U35" s="2">
        <v>5.99</v>
      </c>
      <c r="V35" s="69">
        <v>6.14</v>
      </c>
      <c r="W35" s="2">
        <v>5.62</v>
      </c>
      <c r="X35" s="2">
        <v>5.48</v>
      </c>
      <c r="Y35" s="2">
        <v>5.74</v>
      </c>
      <c r="Z35" s="2">
        <v>5.83</v>
      </c>
      <c r="AA35" s="69">
        <v>5.96</v>
      </c>
      <c r="AB35" s="2">
        <v>5.44</v>
      </c>
      <c r="AC35" s="2">
        <v>5.43</v>
      </c>
      <c r="AD35" s="2">
        <v>5.62</v>
      </c>
      <c r="AE35" s="2">
        <v>5.67</v>
      </c>
      <c r="AF35" s="69">
        <v>5.9</v>
      </c>
      <c r="AG35" s="2">
        <v>5.4</v>
      </c>
      <c r="AH35" s="2">
        <v>5.42</v>
      </c>
      <c r="AI35" s="2">
        <v>5.5</v>
      </c>
      <c r="AJ35" s="2">
        <v>5.62</v>
      </c>
      <c r="AK35" s="69">
        <v>5.8</v>
      </c>
      <c r="AL35" s="2">
        <v>6.3</v>
      </c>
      <c r="AM35" s="2">
        <v>5.7</v>
      </c>
      <c r="AN35" s="2">
        <v>6</v>
      </c>
      <c r="AO35" s="2">
        <v>6</v>
      </c>
      <c r="AP35" s="69">
        <v>6.3</v>
      </c>
      <c r="AQ35" s="2">
        <v>5.8</v>
      </c>
      <c r="AR35" s="2">
        <v>5.8</v>
      </c>
      <c r="AS35" s="2">
        <v>6</v>
      </c>
      <c r="AT35" s="2">
        <v>6</v>
      </c>
      <c r="AU35" s="69">
        <v>6.2</v>
      </c>
      <c r="AV35" s="2">
        <v>5.7</v>
      </c>
      <c r="AW35" s="2">
        <v>5.8</v>
      </c>
      <c r="AX35" s="2">
        <v>6</v>
      </c>
      <c r="AY35" s="2">
        <v>6</v>
      </c>
      <c r="AZ35" s="69">
        <v>6.2</v>
      </c>
      <c r="BA35" s="2">
        <v>5.8</v>
      </c>
      <c r="BB35" s="2">
        <v>5.7</v>
      </c>
      <c r="BC35" s="2">
        <v>6.1</v>
      </c>
      <c r="BD35" s="2">
        <v>6</v>
      </c>
      <c r="BE35" s="70">
        <v>6.1</v>
      </c>
      <c r="BF35" s="17">
        <v>5.7</v>
      </c>
      <c r="BG35" s="17">
        <v>5.7</v>
      </c>
      <c r="BH35" s="17">
        <v>6</v>
      </c>
      <c r="BI35" s="17">
        <v>5.9</v>
      </c>
      <c r="BJ35" s="83">
        <v>6.2</v>
      </c>
      <c r="BK35" s="3">
        <v>5.7</v>
      </c>
      <c r="BL35" s="3">
        <v>5.8</v>
      </c>
      <c r="BM35" s="3">
        <v>6</v>
      </c>
      <c r="BN35" s="3">
        <v>6</v>
      </c>
      <c r="BO35" s="69">
        <v>6.28</v>
      </c>
      <c r="BP35" s="2">
        <v>5.75</v>
      </c>
      <c r="BQ35" s="2">
        <v>5.56</v>
      </c>
      <c r="BR35" s="2">
        <v>5.82</v>
      </c>
      <c r="BS35" s="2">
        <v>5.92</v>
      </c>
      <c r="BT35" s="69">
        <v>6.24</v>
      </c>
      <c r="BU35" s="2">
        <v>5.77</v>
      </c>
      <c r="BV35" s="2">
        <v>5.49</v>
      </c>
      <c r="BW35" s="2">
        <v>5.79</v>
      </c>
      <c r="BX35" s="2">
        <v>5.88</v>
      </c>
    </row>
    <row r="36" spans="1:76" x14ac:dyDescent="0.25">
      <c r="A36" s="11" t="s">
        <v>106</v>
      </c>
      <c r="G36" s="69"/>
      <c r="H36" s="2"/>
      <c r="I36" s="2"/>
      <c r="J36" s="2"/>
      <c r="K36" s="2"/>
      <c r="L36" s="69"/>
      <c r="M36" s="2"/>
      <c r="N36" s="2"/>
      <c r="O36" s="2"/>
      <c r="P36" s="2"/>
      <c r="Q36" s="69"/>
      <c r="R36" s="2"/>
      <c r="S36" s="2"/>
      <c r="T36" s="2"/>
      <c r="U36" s="2"/>
      <c r="V36" s="69"/>
      <c r="W36" s="2"/>
      <c r="X36" s="2"/>
      <c r="Y36" s="2"/>
      <c r="Z36" s="2"/>
      <c r="AA36" s="69"/>
      <c r="AB36" s="2"/>
      <c r="AC36" s="2"/>
      <c r="AD36" s="2"/>
      <c r="AE36" s="2"/>
      <c r="AF36" s="69">
        <v>6.27</v>
      </c>
      <c r="AG36" s="2">
        <v>6.05</v>
      </c>
      <c r="AH36" s="2">
        <v>6.12</v>
      </c>
      <c r="AI36" s="2">
        <v>6.73</v>
      </c>
      <c r="AJ36" s="2">
        <v>6.36</v>
      </c>
      <c r="AK36" s="69">
        <v>6.1</v>
      </c>
      <c r="AL36" s="2">
        <v>6.4</v>
      </c>
      <c r="AM36" s="2">
        <v>6.1</v>
      </c>
      <c r="AN36" s="2">
        <v>6.8</v>
      </c>
      <c r="AO36" s="2">
        <v>6.4</v>
      </c>
      <c r="AP36" s="69">
        <v>6.3</v>
      </c>
      <c r="AQ36" s="2">
        <v>6</v>
      </c>
      <c r="AR36" s="2">
        <v>6.1</v>
      </c>
      <c r="AS36" s="2">
        <v>6.8</v>
      </c>
      <c r="AT36" s="2">
        <v>6.4</v>
      </c>
      <c r="AU36" s="69">
        <v>6.3</v>
      </c>
      <c r="AV36" s="2">
        <v>6.1</v>
      </c>
      <c r="AW36" s="2">
        <v>6.2</v>
      </c>
      <c r="AX36" s="2">
        <v>6.9</v>
      </c>
      <c r="AY36" s="2">
        <v>6.5</v>
      </c>
      <c r="AZ36" s="69">
        <v>6.4</v>
      </c>
      <c r="BA36" s="2">
        <v>6.1</v>
      </c>
      <c r="BB36" s="2">
        <v>6.2</v>
      </c>
      <c r="BC36" s="2">
        <v>6.8</v>
      </c>
      <c r="BD36" s="2">
        <v>6.4</v>
      </c>
      <c r="BE36" s="70">
        <v>6.4</v>
      </c>
      <c r="BF36" s="17">
        <v>6.2</v>
      </c>
      <c r="BG36" s="17">
        <v>6.2</v>
      </c>
      <c r="BH36" s="17">
        <v>6.9</v>
      </c>
      <c r="BI36" s="17">
        <v>6.5</v>
      </c>
      <c r="BJ36" s="83">
        <v>6.5</v>
      </c>
      <c r="BK36" s="3">
        <v>6.3</v>
      </c>
      <c r="BL36" s="3">
        <v>6.2</v>
      </c>
      <c r="BM36" s="3">
        <v>6.9</v>
      </c>
      <c r="BN36" s="3">
        <v>6.5</v>
      </c>
      <c r="BO36" s="69">
        <v>6.6</v>
      </c>
      <c r="BP36" s="2">
        <v>6.29</v>
      </c>
      <c r="BQ36" s="2">
        <v>6.18</v>
      </c>
      <c r="BR36" s="2">
        <v>6.96</v>
      </c>
      <c r="BS36" s="2">
        <v>6.57</v>
      </c>
      <c r="BT36" s="69">
        <v>6.67</v>
      </c>
      <c r="BU36" s="2">
        <v>6.33</v>
      </c>
      <c r="BV36" s="2">
        <v>6.01</v>
      </c>
      <c r="BW36" s="2">
        <v>6.95</v>
      </c>
      <c r="BX36" s="2">
        <v>6.55</v>
      </c>
    </row>
    <row r="37" spans="1:76" x14ac:dyDescent="0.25">
      <c r="A37" s="11" t="s">
        <v>107</v>
      </c>
      <c r="G37" s="69"/>
      <c r="H37" s="2"/>
      <c r="I37" s="2"/>
      <c r="J37" s="2"/>
      <c r="K37" s="2"/>
      <c r="L37" s="69"/>
      <c r="M37" s="2"/>
      <c r="N37" s="2"/>
      <c r="O37" s="2"/>
      <c r="P37" s="2"/>
      <c r="Q37" s="69"/>
      <c r="R37" s="2"/>
      <c r="S37" s="2"/>
      <c r="T37" s="2"/>
      <c r="U37" s="2"/>
      <c r="V37" s="69"/>
      <c r="W37" s="2"/>
      <c r="X37" s="2"/>
      <c r="Y37" s="2"/>
      <c r="Z37" s="2"/>
      <c r="AA37" s="69">
        <v>5.32</v>
      </c>
      <c r="AB37" s="2">
        <v>5.18</v>
      </c>
      <c r="AC37" s="2">
        <v>5.36</v>
      </c>
      <c r="AD37" s="2">
        <v>5.76</v>
      </c>
      <c r="AE37" s="2">
        <v>5.47</v>
      </c>
      <c r="AF37" s="69">
        <v>5.59</v>
      </c>
      <c r="AG37" s="2">
        <v>5.32</v>
      </c>
      <c r="AH37" s="2">
        <v>5.53</v>
      </c>
      <c r="AI37" s="2">
        <v>5.89</v>
      </c>
      <c r="AJ37" s="2">
        <v>5.65</v>
      </c>
      <c r="AK37" s="69">
        <v>5.4</v>
      </c>
      <c r="AL37" s="2">
        <v>5.5</v>
      </c>
      <c r="AM37" s="2">
        <v>5.5</v>
      </c>
      <c r="AN37" s="2">
        <v>6</v>
      </c>
      <c r="AO37" s="2">
        <v>5.7</v>
      </c>
      <c r="AP37" s="69">
        <v>5.4</v>
      </c>
      <c r="AQ37" s="2">
        <v>5.3</v>
      </c>
      <c r="AR37" s="2">
        <v>5.5</v>
      </c>
      <c r="AS37" s="2">
        <v>5.9</v>
      </c>
      <c r="AT37" s="2">
        <v>5.6</v>
      </c>
      <c r="AU37" s="69">
        <v>5.3</v>
      </c>
      <c r="AV37" s="2">
        <v>5.2</v>
      </c>
      <c r="AW37" s="2">
        <v>5.4</v>
      </c>
      <c r="AX37" s="2">
        <v>5.8</v>
      </c>
      <c r="AY37" s="2">
        <v>5.5</v>
      </c>
      <c r="AZ37" s="69">
        <v>5.5</v>
      </c>
      <c r="BA37" s="2">
        <v>5.4</v>
      </c>
      <c r="BB37" s="2">
        <v>5.5</v>
      </c>
      <c r="BC37" s="2">
        <v>5.9</v>
      </c>
      <c r="BD37" s="2">
        <v>5.6</v>
      </c>
      <c r="BE37" s="70">
        <v>5.6</v>
      </c>
      <c r="BF37" s="17">
        <v>5.5</v>
      </c>
      <c r="BG37" s="17">
        <v>5.5</v>
      </c>
      <c r="BH37" s="17">
        <v>5.9</v>
      </c>
      <c r="BI37" s="17">
        <v>5.7</v>
      </c>
      <c r="BJ37" s="83"/>
      <c r="BK37" s="3"/>
      <c r="BL37" s="3"/>
      <c r="BM37" s="3"/>
      <c r="BN37" s="3"/>
      <c r="BO37" s="69"/>
      <c r="BP37" s="2"/>
      <c r="BQ37" s="2"/>
      <c r="BR37" s="2"/>
      <c r="BS37" s="2"/>
      <c r="BT37" s="69"/>
      <c r="BU37" s="2"/>
      <c r="BV37" s="2"/>
      <c r="BW37" s="2"/>
      <c r="BX37" s="2"/>
    </row>
    <row r="38" spans="1:76" x14ac:dyDescent="0.25">
      <c r="A38" s="11" t="s">
        <v>108</v>
      </c>
      <c r="G38" s="69"/>
      <c r="H38" s="2"/>
      <c r="I38" s="2"/>
      <c r="J38" s="2"/>
      <c r="K38" s="2"/>
      <c r="L38" s="69"/>
      <c r="M38" s="2"/>
      <c r="N38" s="2"/>
      <c r="O38" s="2"/>
      <c r="P38" s="2"/>
      <c r="Q38" s="69"/>
      <c r="R38" s="2"/>
      <c r="S38" s="2"/>
      <c r="T38" s="2"/>
      <c r="U38" s="2"/>
      <c r="V38" s="69"/>
      <c r="W38" s="2"/>
      <c r="X38" s="2"/>
      <c r="Y38" s="2"/>
      <c r="Z38" s="2"/>
      <c r="AA38" s="69">
        <v>6.9</v>
      </c>
      <c r="AB38" s="2">
        <v>6.69</v>
      </c>
      <c r="AC38" s="2">
        <v>6.11</v>
      </c>
      <c r="AD38" s="2">
        <v>6.85</v>
      </c>
      <c r="AE38" s="2">
        <v>6.7</v>
      </c>
      <c r="AF38" s="69">
        <v>7</v>
      </c>
      <c r="AG38" s="2">
        <v>6.75</v>
      </c>
      <c r="AH38" s="2">
        <v>6.15</v>
      </c>
      <c r="AI38" s="2">
        <v>6.91</v>
      </c>
      <c r="AJ38" s="2">
        <v>6.77</v>
      </c>
      <c r="AK38" s="69">
        <v>6.9</v>
      </c>
      <c r="AL38" s="2">
        <v>7.1</v>
      </c>
      <c r="AM38" s="2">
        <v>6.2</v>
      </c>
      <c r="AN38" s="2">
        <v>7</v>
      </c>
      <c r="AO38" s="2">
        <v>6.9</v>
      </c>
      <c r="AP38" s="69">
        <v>7.1</v>
      </c>
      <c r="AQ38" s="2">
        <v>6.9</v>
      </c>
      <c r="AR38" s="2">
        <v>6.2</v>
      </c>
      <c r="AS38" s="2">
        <v>6.9</v>
      </c>
      <c r="AT38" s="2">
        <v>6.8</v>
      </c>
      <c r="AU38" s="69"/>
      <c r="AV38" s="2"/>
      <c r="AW38" s="2"/>
      <c r="AX38" s="2"/>
      <c r="AY38" s="2"/>
      <c r="AZ38" s="69"/>
      <c r="BA38" s="2"/>
      <c r="BB38" s="2"/>
      <c r="BC38" s="2"/>
      <c r="BD38" s="2"/>
      <c r="BE38" s="70">
        <v>7.2</v>
      </c>
      <c r="BF38" s="17">
        <v>7.1</v>
      </c>
      <c r="BG38" s="17">
        <v>6.2</v>
      </c>
      <c r="BH38" s="17">
        <v>7</v>
      </c>
      <c r="BI38" s="17">
        <v>7</v>
      </c>
      <c r="BJ38" s="83">
        <v>7.3</v>
      </c>
      <c r="BK38" s="3">
        <v>7.2</v>
      </c>
      <c r="BL38" s="3">
        <v>6.2</v>
      </c>
      <c r="BM38" s="3">
        <v>7</v>
      </c>
      <c r="BN38" s="3">
        <v>7</v>
      </c>
      <c r="BO38" s="69">
        <v>7.36</v>
      </c>
      <c r="BP38" s="2">
        <v>7.25</v>
      </c>
      <c r="BQ38" s="2">
        <v>6.29</v>
      </c>
      <c r="BR38" s="2">
        <v>6.99</v>
      </c>
      <c r="BS38" s="2">
        <v>7.03</v>
      </c>
      <c r="BT38" s="69"/>
      <c r="BU38" s="2"/>
      <c r="BV38" s="2"/>
      <c r="BW38" s="2"/>
      <c r="BX38" s="2"/>
    </row>
    <row r="39" spans="1:76" x14ac:dyDescent="0.25">
      <c r="A39" s="11" t="s">
        <v>109</v>
      </c>
      <c r="G39" s="69"/>
      <c r="H39" s="2"/>
      <c r="I39" s="2"/>
      <c r="J39" s="2"/>
      <c r="K39" s="2"/>
      <c r="L39" s="69"/>
      <c r="M39" s="2"/>
      <c r="N39" s="2"/>
      <c r="O39" s="2"/>
      <c r="P39" s="2"/>
      <c r="Q39" s="69"/>
      <c r="R39" s="2"/>
      <c r="S39" s="2"/>
      <c r="T39" s="2"/>
      <c r="U39" s="2"/>
      <c r="V39" s="69"/>
      <c r="W39" s="2"/>
      <c r="X39" s="2"/>
      <c r="Y39" s="2"/>
      <c r="Z39" s="2"/>
      <c r="AA39" s="69">
        <v>6.61</v>
      </c>
      <c r="AB39" s="2">
        <v>6.73</v>
      </c>
      <c r="AC39" s="2">
        <v>6.07</v>
      </c>
      <c r="AD39" s="2">
        <v>6.71</v>
      </c>
      <c r="AE39" s="2">
        <v>6.59</v>
      </c>
      <c r="AF39" s="69">
        <v>6.74</v>
      </c>
      <c r="AG39" s="2">
        <v>6.78</v>
      </c>
      <c r="AH39" s="2">
        <v>6.11</v>
      </c>
      <c r="AI39" s="2">
        <v>6.77</v>
      </c>
      <c r="AJ39" s="2">
        <v>6.66</v>
      </c>
      <c r="AK39" s="69">
        <v>6.8</v>
      </c>
      <c r="AL39" s="2">
        <v>6.7</v>
      </c>
      <c r="AM39" s="2">
        <v>6.1</v>
      </c>
      <c r="AN39" s="2">
        <v>6.8</v>
      </c>
      <c r="AO39" s="2">
        <v>6.7</v>
      </c>
      <c r="AP39" s="69">
        <v>6.8</v>
      </c>
      <c r="AQ39" s="2">
        <v>6.8</v>
      </c>
      <c r="AR39" s="2">
        <v>6.1</v>
      </c>
      <c r="AS39" s="2">
        <v>6.8</v>
      </c>
      <c r="AT39" s="2">
        <v>6.7</v>
      </c>
      <c r="AU39" s="69">
        <v>6.5</v>
      </c>
      <c r="AV39" s="2">
        <v>6.8</v>
      </c>
      <c r="AW39" s="2">
        <v>6.1</v>
      </c>
      <c r="AX39" s="2">
        <v>6.6</v>
      </c>
      <c r="AY39" s="2">
        <v>6.5</v>
      </c>
      <c r="AZ39" s="69">
        <v>6.3</v>
      </c>
      <c r="BA39" s="2">
        <v>6.6</v>
      </c>
      <c r="BB39" s="2">
        <v>5.9</v>
      </c>
      <c r="BC39" s="2">
        <v>6.4</v>
      </c>
      <c r="BD39" s="2">
        <v>6.4</v>
      </c>
      <c r="BE39" s="70">
        <v>6.6</v>
      </c>
      <c r="BF39" s="17">
        <v>6.8</v>
      </c>
      <c r="BG39" s="17">
        <v>6</v>
      </c>
      <c r="BH39" s="17">
        <v>6.5</v>
      </c>
      <c r="BI39" s="17">
        <v>6.5</v>
      </c>
      <c r="BJ39" s="83">
        <v>6.7</v>
      </c>
      <c r="BK39" s="3">
        <v>6.9</v>
      </c>
      <c r="BL39" s="3">
        <v>6</v>
      </c>
      <c r="BM39" s="3">
        <v>6.7</v>
      </c>
      <c r="BN39" s="3">
        <v>6.7</v>
      </c>
      <c r="BO39" s="69">
        <v>6.86</v>
      </c>
      <c r="BP39" s="2">
        <v>6.94</v>
      </c>
      <c r="BQ39" s="2">
        <v>6.04</v>
      </c>
      <c r="BR39" s="2">
        <v>6.8</v>
      </c>
      <c r="BS39" s="2">
        <v>6.72</v>
      </c>
      <c r="BT39" s="69">
        <v>6.85</v>
      </c>
      <c r="BU39" s="2">
        <v>6.95</v>
      </c>
      <c r="BV39" s="2">
        <v>5.98</v>
      </c>
      <c r="BW39" s="2">
        <v>6.53</v>
      </c>
      <c r="BX39" s="2">
        <v>6.52</v>
      </c>
    </row>
    <row r="40" spans="1:76" x14ac:dyDescent="0.25">
      <c r="A40" s="11" t="s">
        <v>110</v>
      </c>
      <c r="B40" s="65">
        <v>6.2</v>
      </c>
      <c r="C40" s="9">
        <v>5.76</v>
      </c>
      <c r="D40" s="9">
        <v>6.15</v>
      </c>
      <c r="E40" s="9">
        <v>6.21</v>
      </c>
      <c r="F40" s="9">
        <v>6.15</v>
      </c>
      <c r="G40" s="69">
        <v>6.22</v>
      </c>
      <c r="H40" s="2">
        <v>5.72</v>
      </c>
      <c r="I40" s="2">
        <v>5.94</v>
      </c>
      <c r="J40" s="2">
        <v>6.12</v>
      </c>
      <c r="K40" s="2">
        <v>6.07</v>
      </c>
      <c r="L40" s="69">
        <v>6.18</v>
      </c>
      <c r="M40" s="2">
        <v>5.71</v>
      </c>
      <c r="N40" s="2">
        <v>5.74</v>
      </c>
      <c r="O40" s="2">
        <v>6.04</v>
      </c>
      <c r="P40" s="2">
        <v>5.98</v>
      </c>
      <c r="Q40" s="69">
        <v>5.93</v>
      </c>
      <c r="R40" s="2">
        <v>5.52</v>
      </c>
      <c r="S40" s="2">
        <v>5.47</v>
      </c>
      <c r="T40" s="2">
        <v>5.71</v>
      </c>
      <c r="U40" s="2">
        <v>5.72</v>
      </c>
      <c r="V40" s="69">
        <v>5.72</v>
      </c>
      <c r="W40" s="2">
        <v>5.35</v>
      </c>
      <c r="X40" s="2">
        <v>5.18</v>
      </c>
      <c r="Y40" s="2">
        <v>5.41</v>
      </c>
      <c r="Z40" s="2">
        <v>5.51</v>
      </c>
      <c r="AA40" s="69">
        <v>5.52</v>
      </c>
      <c r="AB40" s="2">
        <v>5.14</v>
      </c>
      <c r="AC40" s="2">
        <v>5.09</v>
      </c>
      <c r="AD40" s="2">
        <v>5.23</v>
      </c>
      <c r="AE40" s="2">
        <v>5.31</v>
      </c>
      <c r="AF40" s="69">
        <v>5.37</v>
      </c>
      <c r="AG40" s="2">
        <v>5.01</v>
      </c>
      <c r="AH40" s="2">
        <v>5.0199999999999996</v>
      </c>
      <c r="AI40" s="2">
        <v>5.15</v>
      </c>
      <c r="AJ40" s="2">
        <v>5.2</v>
      </c>
      <c r="AK40" s="69">
        <v>5.4</v>
      </c>
      <c r="AL40" s="2">
        <v>5.8</v>
      </c>
      <c r="AM40" s="2">
        <v>5.2</v>
      </c>
      <c r="AN40" s="2">
        <v>5.4</v>
      </c>
      <c r="AO40" s="2">
        <v>5.5</v>
      </c>
      <c r="AP40" s="69">
        <v>5.9</v>
      </c>
      <c r="AQ40" s="2">
        <v>5.4</v>
      </c>
      <c r="AR40" s="2">
        <v>5.2</v>
      </c>
      <c r="AS40" s="2">
        <v>5.5</v>
      </c>
      <c r="AT40" s="2">
        <v>5.5</v>
      </c>
      <c r="AU40" s="69">
        <v>5.7</v>
      </c>
      <c r="AV40" s="2">
        <v>5.3</v>
      </c>
      <c r="AW40" s="2">
        <v>5.2</v>
      </c>
      <c r="AX40" s="2">
        <v>5.4</v>
      </c>
      <c r="AY40" s="2">
        <v>5.5</v>
      </c>
      <c r="AZ40" s="69">
        <v>5.8</v>
      </c>
      <c r="BA40" s="2">
        <v>5.4</v>
      </c>
      <c r="BB40" s="2">
        <v>5.3</v>
      </c>
      <c r="BC40" s="2">
        <v>5.5</v>
      </c>
      <c r="BD40" s="2">
        <v>5.6</v>
      </c>
      <c r="BE40" s="70">
        <v>5.8</v>
      </c>
      <c r="BF40" s="17">
        <v>5.4</v>
      </c>
      <c r="BG40" s="17">
        <v>5.3</v>
      </c>
      <c r="BH40" s="17">
        <v>5.4</v>
      </c>
      <c r="BI40" s="17">
        <v>5.6</v>
      </c>
      <c r="BJ40" s="83">
        <v>5.8</v>
      </c>
      <c r="BK40" s="3">
        <v>5.4</v>
      </c>
      <c r="BL40" s="3">
        <v>5.3</v>
      </c>
      <c r="BM40" s="3">
        <v>5.5</v>
      </c>
      <c r="BN40" s="3">
        <v>5.6</v>
      </c>
      <c r="BO40" s="69">
        <v>5.92</v>
      </c>
      <c r="BP40" s="2">
        <v>5.47</v>
      </c>
      <c r="BQ40" s="2">
        <v>5.56</v>
      </c>
      <c r="BR40" s="2">
        <v>5.67</v>
      </c>
      <c r="BS40" s="2">
        <v>5.72</v>
      </c>
      <c r="BT40" s="69">
        <v>5.93</v>
      </c>
      <c r="BU40" s="2">
        <v>5.5</v>
      </c>
      <c r="BV40" s="2">
        <v>5.54</v>
      </c>
      <c r="BW40" s="2">
        <v>5.64</v>
      </c>
      <c r="BX40" s="2">
        <v>5.71</v>
      </c>
    </row>
    <row r="41" spans="1:76" x14ac:dyDescent="0.25">
      <c r="A41" s="11" t="s">
        <v>111</v>
      </c>
      <c r="G41" s="69"/>
      <c r="H41" s="2"/>
      <c r="I41" s="2"/>
      <c r="J41" s="2"/>
      <c r="K41" s="2"/>
      <c r="L41" s="69"/>
      <c r="M41" s="2"/>
      <c r="N41" s="2"/>
      <c r="O41" s="2"/>
      <c r="P41" s="2"/>
      <c r="Q41" s="69"/>
      <c r="R41" s="2"/>
      <c r="S41" s="2"/>
      <c r="T41" s="2"/>
      <c r="U41" s="2"/>
      <c r="V41" s="69"/>
      <c r="W41" s="2"/>
      <c r="X41" s="2"/>
      <c r="Y41" s="2"/>
      <c r="Z41" s="2"/>
      <c r="AA41" s="72">
        <v>7.14</v>
      </c>
      <c r="AB41" s="51">
        <v>7.08</v>
      </c>
      <c r="AC41" s="51">
        <v>6.39</v>
      </c>
      <c r="AD41" s="51">
        <v>6.93</v>
      </c>
      <c r="AE41" s="51">
        <v>6.95</v>
      </c>
      <c r="AF41" s="69">
        <v>7.29</v>
      </c>
      <c r="AG41" s="2">
        <v>7.13</v>
      </c>
      <c r="AH41" s="2">
        <v>6.31</v>
      </c>
      <c r="AI41" s="2">
        <v>6.92</v>
      </c>
      <c r="AJ41" s="2">
        <v>6.97</v>
      </c>
      <c r="AK41" s="69">
        <v>7.1</v>
      </c>
      <c r="AL41" s="2">
        <v>7.2</v>
      </c>
      <c r="AM41" s="2">
        <v>6.2</v>
      </c>
      <c r="AN41" s="2">
        <v>6.8</v>
      </c>
      <c r="AO41" s="2">
        <v>6.9</v>
      </c>
      <c r="AP41" s="69">
        <v>7.2</v>
      </c>
      <c r="AQ41" s="2">
        <v>7</v>
      </c>
      <c r="AR41" s="2">
        <v>6.2</v>
      </c>
      <c r="AS41" s="2">
        <v>6.8</v>
      </c>
      <c r="AT41" s="2">
        <v>6.9</v>
      </c>
      <c r="AU41" s="69">
        <v>7.1</v>
      </c>
      <c r="AV41" s="2">
        <v>7.1</v>
      </c>
      <c r="AW41" s="2">
        <v>6.3</v>
      </c>
      <c r="AX41" s="2">
        <v>6.8</v>
      </c>
      <c r="AY41" s="2">
        <v>6.9</v>
      </c>
      <c r="AZ41" s="69">
        <v>7.2</v>
      </c>
      <c r="BA41" s="2">
        <v>7</v>
      </c>
      <c r="BB41" s="2">
        <v>6.3</v>
      </c>
      <c r="BC41" s="2">
        <v>6.9</v>
      </c>
      <c r="BD41" s="2">
        <v>6.9</v>
      </c>
      <c r="BE41" s="70">
        <v>7.2</v>
      </c>
      <c r="BF41" s="17">
        <v>7</v>
      </c>
      <c r="BG41" s="17">
        <v>6.2</v>
      </c>
      <c r="BH41" s="17">
        <v>6.8</v>
      </c>
      <c r="BI41" s="17">
        <v>6.9</v>
      </c>
      <c r="BJ41" s="83">
        <v>7.2</v>
      </c>
      <c r="BK41" s="3">
        <v>7.2</v>
      </c>
      <c r="BL41" s="3">
        <v>6.3</v>
      </c>
      <c r="BM41" s="3">
        <v>6.9</v>
      </c>
      <c r="BN41" s="3">
        <v>6.9</v>
      </c>
      <c r="BO41" s="69">
        <v>7.01</v>
      </c>
      <c r="BP41" s="2">
        <v>6.89</v>
      </c>
      <c r="BQ41" s="2">
        <v>6.12</v>
      </c>
      <c r="BR41" s="2">
        <v>6.79</v>
      </c>
      <c r="BS41" s="2">
        <v>6.77</v>
      </c>
      <c r="BT41" s="69">
        <v>7.08</v>
      </c>
      <c r="BU41" s="2">
        <v>6.92</v>
      </c>
      <c r="BV41" s="2">
        <v>6.16</v>
      </c>
      <c r="BW41" s="2">
        <v>6.83</v>
      </c>
      <c r="BX41" s="2">
        <v>6.81</v>
      </c>
    </row>
    <row r="42" spans="1:76" x14ac:dyDescent="0.25">
      <c r="A42" s="11" t="s">
        <v>112</v>
      </c>
      <c r="B42" s="65">
        <v>6.35</v>
      </c>
      <c r="C42" s="9">
        <v>6.13</v>
      </c>
      <c r="D42" s="9">
        <v>6.11</v>
      </c>
      <c r="E42" s="9">
        <v>6.69</v>
      </c>
      <c r="F42" s="9">
        <v>6.38</v>
      </c>
      <c r="G42" s="69"/>
      <c r="H42" s="2"/>
      <c r="I42" s="2"/>
      <c r="J42" s="2"/>
      <c r="K42" s="2"/>
      <c r="L42" s="69">
        <v>6.35</v>
      </c>
      <c r="M42" s="2">
        <v>6.32</v>
      </c>
      <c r="N42" s="2">
        <v>5.78</v>
      </c>
      <c r="O42" s="2">
        <v>6.54</v>
      </c>
      <c r="P42" s="2">
        <v>6.31</v>
      </c>
      <c r="Q42" s="69"/>
      <c r="R42" s="2"/>
      <c r="S42" s="2"/>
      <c r="T42" s="2"/>
      <c r="U42" s="2"/>
      <c r="V42" s="69"/>
      <c r="W42" s="2"/>
      <c r="X42" s="2"/>
      <c r="Y42" s="2"/>
      <c r="Z42" s="2"/>
      <c r="AA42" s="69">
        <v>6.51</v>
      </c>
      <c r="AB42" s="2">
        <v>6.42</v>
      </c>
      <c r="AC42" s="2">
        <v>5.9</v>
      </c>
      <c r="AD42" s="2">
        <v>6.55</v>
      </c>
      <c r="AE42" s="2">
        <v>6.41</v>
      </c>
      <c r="AF42" s="69">
        <v>6.56</v>
      </c>
      <c r="AG42" s="2">
        <v>6.51</v>
      </c>
      <c r="AH42" s="2">
        <v>5.92</v>
      </c>
      <c r="AI42" s="2">
        <v>6.54</v>
      </c>
      <c r="AJ42" s="2">
        <v>6.45</v>
      </c>
      <c r="AK42" s="69">
        <v>6.5</v>
      </c>
      <c r="AL42" s="2">
        <v>6.5</v>
      </c>
      <c r="AM42" s="2">
        <v>5.9</v>
      </c>
      <c r="AN42" s="2">
        <v>6.5</v>
      </c>
      <c r="AO42" s="2">
        <v>6.4</v>
      </c>
      <c r="AP42" s="69">
        <v>6.5</v>
      </c>
      <c r="AQ42" s="2">
        <v>6.5</v>
      </c>
      <c r="AR42" s="2">
        <v>5.8</v>
      </c>
      <c r="AS42" s="2">
        <v>6.5</v>
      </c>
      <c r="AT42" s="2">
        <v>6.4</v>
      </c>
      <c r="AU42" s="69">
        <v>6.5</v>
      </c>
      <c r="AV42" s="2">
        <v>6.5</v>
      </c>
      <c r="AW42" s="2">
        <v>5.8</v>
      </c>
      <c r="AX42" s="2">
        <v>6.5</v>
      </c>
      <c r="AY42" s="2">
        <v>6.4</v>
      </c>
      <c r="AZ42" s="69">
        <v>6.5</v>
      </c>
      <c r="BA42" s="2">
        <v>6.5</v>
      </c>
      <c r="BB42" s="2">
        <v>5.8</v>
      </c>
      <c r="BC42" s="2">
        <v>6.5</v>
      </c>
      <c r="BD42" s="2">
        <v>6.4</v>
      </c>
      <c r="BE42" s="70">
        <v>6.6</v>
      </c>
      <c r="BF42" s="17">
        <v>6.6</v>
      </c>
      <c r="BG42" s="17">
        <v>5.9</v>
      </c>
      <c r="BH42" s="17">
        <v>6.5</v>
      </c>
      <c r="BI42" s="17">
        <v>6.4</v>
      </c>
      <c r="BJ42" s="83">
        <v>6.6</v>
      </c>
      <c r="BK42" s="3">
        <v>6.6</v>
      </c>
      <c r="BL42" s="3">
        <v>5.9</v>
      </c>
      <c r="BM42" s="3">
        <v>6.5</v>
      </c>
      <c r="BN42" s="3">
        <v>6.5</v>
      </c>
      <c r="BO42" s="69">
        <v>6.74</v>
      </c>
      <c r="BP42" s="2">
        <v>6.71</v>
      </c>
      <c r="BQ42" s="2">
        <v>5.89</v>
      </c>
      <c r="BR42" s="2">
        <v>6.52</v>
      </c>
      <c r="BS42" s="2">
        <v>6.53</v>
      </c>
      <c r="BT42" s="69">
        <v>6.75</v>
      </c>
      <c r="BU42" s="2">
        <v>6.74</v>
      </c>
      <c r="BV42" s="2">
        <v>5.87</v>
      </c>
      <c r="BW42" s="2">
        <v>6.51</v>
      </c>
      <c r="BX42" s="2">
        <v>6.53</v>
      </c>
    </row>
    <row r="43" spans="1:76" x14ac:dyDescent="0.25">
      <c r="A43" s="11" t="s">
        <v>147</v>
      </c>
      <c r="G43" s="69"/>
      <c r="H43" s="2"/>
      <c r="I43" s="2"/>
      <c r="J43" s="2"/>
      <c r="K43" s="2"/>
      <c r="L43" s="69"/>
      <c r="M43" s="2"/>
      <c r="N43" s="2"/>
      <c r="O43" s="2"/>
      <c r="P43" s="2"/>
      <c r="Q43" s="69"/>
      <c r="R43" s="2"/>
      <c r="S43" s="2"/>
      <c r="T43" s="2"/>
      <c r="U43" s="2"/>
      <c r="V43" s="69"/>
      <c r="W43" s="2"/>
      <c r="X43" s="2"/>
      <c r="Y43" s="2"/>
      <c r="Z43" s="2"/>
      <c r="AA43" s="69"/>
      <c r="AB43" s="2"/>
      <c r="AC43" s="2"/>
      <c r="AD43" s="2"/>
      <c r="AE43" s="2"/>
      <c r="AF43" s="69">
        <v>6.28</v>
      </c>
      <c r="AG43" s="2">
        <v>6.74</v>
      </c>
      <c r="AH43" s="2">
        <v>6.31</v>
      </c>
      <c r="AI43" s="2">
        <v>7.28</v>
      </c>
      <c r="AJ43" s="2">
        <v>6.71</v>
      </c>
      <c r="AK43" s="69"/>
      <c r="AL43" s="2"/>
      <c r="AM43" s="2"/>
      <c r="AN43" s="2"/>
      <c r="AO43" s="2"/>
      <c r="AP43" s="69"/>
      <c r="AQ43" s="2"/>
      <c r="AR43" s="2"/>
      <c r="AS43" s="2"/>
      <c r="AT43" s="2"/>
      <c r="AU43" s="69"/>
      <c r="AV43" s="2"/>
      <c r="AW43" s="2"/>
      <c r="AX43" s="2"/>
      <c r="AY43" s="2"/>
      <c r="AZ43" s="69"/>
      <c r="BA43" s="2"/>
      <c r="BB43" s="2"/>
      <c r="BC43" s="2"/>
      <c r="BD43" s="2"/>
      <c r="BE43" s="70"/>
      <c r="BF43" s="17"/>
      <c r="BG43" s="17"/>
      <c r="BH43" s="17"/>
      <c r="BI43" s="17"/>
      <c r="BJ43" s="83"/>
      <c r="BK43" s="3"/>
      <c r="BL43" s="3"/>
      <c r="BM43" s="3"/>
      <c r="BN43" s="3"/>
      <c r="BO43" s="69"/>
      <c r="BP43" s="2"/>
      <c r="BQ43" s="2"/>
      <c r="BR43" s="2"/>
      <c r="BS43" s="2"/>
      <c r="BT43" s="69"/>
      <c r="BU43" s="2"/>
      <c r="BV43" s="2"/>
      <c r="BW43" s="2"/>
      <c r="BX43" s="2"/>
    </row>
    <row r="44" spans="1:76" x14ac:dyDescent="0.25">
      <c r="A44" s="11" t="s">
        <v>113</v>
      </c>
      <c r="G44" s="69"/>
      <c r="H44" s="2"/>
      <c r="I44" s="2"/>
      <c r="J44" s="2"/>
      <c r="K44" s="2"/>
      <c r="L44" s="69"/>
      <c r="M44" s="2"/>
      <c r="N44" s="2"/>
      <c r="O44" s="2"/>
      <c r="P44" s="2"/>
      <c r="Q44" s="69"/>
      <c r="R44" s="2"/>
      <c r="S44" s="2"/>
      <c r="T44" s="2"/>
      <c r="U44" s="2"/>
      <c r="V44" s="69"/>
      <c r="W44" s="2"/>
      <c r="X44" s="2"/>
      <c r="Y44" s="2"/>
      <c r="Z44" s="2"/>
      <c r="AA44" s="69">
        <v>6.43</v>
      </c>
      <c r="AB44" s="2">
        <v>5.91</v>
      </c>
      <c r="AC44" s="2">
        <v>5.83</v>
      </c>
      <c r="AD44" s="2">
        <v>6.33</v>
      </c>
      <c r="AE44" s="2">
        <v>6.19</v>
      </c>
      <c r="AF44" s="69">
        <v>6.53</v>
      </c>
      <c r="AG44" s="2">
        <v>6.02</v>
      </c>
      <c r="AH44" s="2">
        <v>5.94</v>
      </c>
      <c r="AI44" s="2">
        <v>6.41</v>
      </c>
      <c r="AJ44" s="2">
        <v>6.29</v>
      </c>
      <c r="AK44" s="69">
        <v>6.1</v>
      </c>
      <c r="AL44" s="2">
        <v>6.5</v>
      </c>
      <c r="AM44" s="2">
        <v>6</v>
      </c>
      <c r="AN44" s="2">
        <v>6.5</v>
      </c>
      <c r="AO44" s="2">
        <v>6.3</v>
      </c>
      <c r="AP44" s="69">
        <v>6.7</v>
      </c>
      <c r="AQ44" s="2">
        <v>6.2</v>
      </c>
      <c r="AR44" s="2">
        <v>6</v>
      </c>
      <c r="AS44" s="2">
        <v>6.6</v>
      </c>
      <c r="AT44" s="2">
        <v>6.4</v>
      </c>
      <c r="AU44" s="69">
        <v>6.7</v>
      </c>
      <c r="AV44" s="2">
        <v>6.3</v>
      </c>
      <c r="AW44" s="2">
        <v>6</v>
      </c>
      <c r="AX44" s="2">
        <v>6.7</v>
      </c>
      <c r="AY44" s="2">
        <v>6.5</v>
      </c>
      <c r="AZ44" s="69">
        <v>6.7</v>
      </c>
      <c r="BA44" s="2">
        <v>6.2</v>
      </c>
      <c r="BB44" s="2">
        <v>6.1</v>
      </c>
      <c r="BC44" s="2">
        <v>6.7</v>
      </c>
      <c r="BD44" s="2">
        <v>6.5</v>
      </c>
      <c r="BE44" s="70">
        <v>6.7</v>
      </c>
      <c r="BF44" s="17">
        <v>6.3</v>
      </c>
      <c r="BG44" s="17">
        <v>6.1</v>
      </c>
      <c r="BH44" s="17">
        <v>6.7</v>
      </c>
      <c r="BI44" s="17">
        <v>6.5</v>
      </c>
      <c r="BJ44" s="83">
        <v>6.6</v>
      </c>
      <c r="BK44" s="3">
        <v>6.3</v>
      </c>
      <c r="BL44" s="3">
        <v>6</v>
      </c>
      <c r="BM44" s="3">
        <v>6.7</v>
      </c>
      <c r="BN44" s="3">
        <v>6.5</v>
      </c>
      <c r="BO44" s="69">
        <v>6.58</v>
      </c>
      <c r="BP44" s="2">
        <v>6.14</v>
      </c>
      <c r="BQ44" s="2">
        <v>5.89</v>
      </c>
      <c r="BR44" s="2">
        <v>6.46</v>
      </c>
      <c r="BS44" s="2">
        <v>6.33</v>
      </c>
      <c r="BT44" s="69">
        <v>6.59</v>
      </c>
      <c r="BU44" s="2">
        <v>6.13</v>
      </c>
      <c r="BV44" s="2">
        <v>5.68</v>
      </c>
      <c r="BW44" s="2">
        <v>6.44</v>
      </c>
      <c r="BX44" s="2">
        <v>6.27</v>
      </c>
    </row>
    <row r="45" spans="1:76" x14ac:dyDescent="0.25">
      <c r="A45" s="11" t="s">
        <v>114</v>
      </c>
      <c r="B45" s="65">
        <v>6.27</v>
      </c>
      <c r="C45" s="9">
        <v>6.42</v>
      </c>
      <c r="D45" s="9">
        <v>6.08</v>
      </c>
      <c r="E45" s="9">
        <v>6.64</v>
      </c>
      <c r="F45" s="9">
        <v>6.41</v>
      </c>
      <c r="G45" s="69">
        <v>6.29</v>
      </c>
      <c r="H45" s="2">
        <v>6.52</v>
      </c>
      <c r="I45" s="2">
        <v>6.08</v>
      </c>
      <c r="J45" s="2">
        <v>6.63</v>
      </c>
      <c r="K45" s="2">
        <v>6.44</v>
      </c>
      <c r="L45" s="69">
        <v>6.51</v>
      </c>
      <c r="M45" s="2">
        <v>6.67</v>
      </c>
      <c r="N45" s="2">
        <v>5.98</v>
      </c>
      <c r="O45" s="2">
        <v>6.7</v>
      </c>
      <c r="P45" s="2">
        <v>6.53</v>
      </c>
      <c r="Q45" s="69">
        <v>6.44</v>
      </c>
      <c r="R45" s="2">
        <v>6.68</v>
      </c>
      <c r="S45" s="2">
        <v>5.96</v>
      </c>
      <c r="T45" s="2">
        <v>6.65</v>
      </c>
      <c r="U45" s="2">
        <v>6.49</v>
      </c>
      <c r="V45" s="69">
        <v>6.48</v>
      </c>
      <c r="W45" s="2">
        <v>6.69</v>
      </c>
      <c r="X45" s="2">
        <v>5.99</v>
      </c>
      <c r="Y45" s="2">
        <v>6.68</v>
      </c>
      <c r="Z45" s="2">
        <v>6.54</v>
      </c>
      <c r="AA45" s="69">
        <v>6.49</v>
      </c>
      <c r="AB45" s="2">
        <v>6.69</v>
      </c>
      <c r="AC45" s="2">
        <v>5.95</v>
      </c>
      <c r="AD45" s="2">
        <v>6.58</v>
      </c>
      <c r="AE45" s="2">
        <v>6.49</v>
      </c>
      <c r="AF45" s="69">
        <v>6.5</v>
      </c>
      <c r="AG45" s="2">
        <v>6.71</v>
      </c>
      <c r="AH45" s="2">
        <v>5.92</v>
      </c>
      <c r="AI45" s="2">
        <v>6.53</v>
      </c>
      <c r="AJ45" s="2">
        <v>6.48</v>
      </c>
      <c r="AK45" s="69">
        <v>6.7</v>
      </c>
      <c r="AL45" s="2">
        <v>6.4</v>
      </c>
      <c r="AM45" s="2">
        <v>5.9</v>
      </c>
      <c r="AN45" s="2">
        <v>6.5</v>
      </c>
      <c r="AO45" s="2">
        <v>6.4</v>
      </c>
      <c r="AP45" s="69">
        <v>6.5</v>
      </c>
      <c r="AQ45" s="2">
        <v>6.7</v>
      </c>
      <c r="AR45" s="2">
        <v>5.9</v>
      </c>
      <c r="AS45" s="2">
        <v>6.5</v>
      </c>
      <c r="AT45" s="2">
        <v>6.5</v>
      </c>
      <c r="AU45" s="69">
        <v>6.4</v>
      </c>
      <c r="AV45" s="2">
        <v>6.7</v>
      </c>
      <c r="AW45" s="2">
        <v>6</v>
      </c>
      <c r="AX45" s="2">
        <v>6.5</v>
      </c>
      <c r="AY45" s="2">
        <v>6.5</v>
      </c>
      <c r="AZ45" s="69">
        <v>6.5</v>
      </c>
      <c r="BA45" s="2">
        <v>6.7</v>
      </c>
      <c r="BB45" s="2">
        <v>5.9</v>
      </c>
      <c r="BC45" s="2">
        <v>6.6</v>
      </c>
      <c r="BD45" s="2">
        <v>6.5</v>
      </c>
      <c r="BE45" s="70">
        <v>6.6</v>
      </c>
      <c r="BF45" s="17">
        <v>6.8</v>
      </c>
      <c r="BG45" s="17">
        <v>6</v>
      </c>
      <c r="BH45" s="17">
        <v>6.6</v>
      </c>
      <c r="BI45" s="17">
        <v>6.6</v>
      </c>
      <c r="BJ45" s="83">
        <v>6.6</v>
      </c>
      <c r="BK45" s="3">
        <v>6.8</v>
      </c>
      <c r="BL45" s="3">
        <v>5.9</v>
      </c>
      <c r="BM45" s="3">
        <v>6.6</v>
      </c>
      <c r="BN45" s="3">
        <v>6.6</v>
      </c>
      <c r="BO45" s="69">
        <v>6.65</v>
      </c>
      <c r="BP45" s="2">
        <v>6.89</v>
      </c>
      <c r="BQ45" s="2">
        <v>5.93</v>
      </c>
      <c r="BR45" s="2">
        <v>6.62</v>
      </c>
      <c r="BS45" s="2">
        <v>6.59</v>
      </c>
      <c r="BT45" s="69"/>
      <c r="BU45" s="2"/>
      <c r="BV45" s="2"/>
      <c r="BW45" s="2"/>
      <c r="BX45" s="2"/>
    </row>
    <row r="46" spans="1:76" x14ac:dyDescent="0.25">
      <c r="A46" s="11" t="s">
        <v>151</v>
      </c>
      <c r="G46" s="69"/>
      <c r="H46" s="2"/>
      <c r="I46" s="2"/>
      <c r="J46" s="2"/>
      <c r="K46" s="2"/>
      <c r="L46" s="69"/>
      <c r="M46" s="2"/>
      <c r="N46" s="2"/>
      <c r="O46" s="2"/>
      <c r="P46" s="2"/>
      <c r="Q46" s="69"/>
      <c r="R46" s="2"/>
      <c r="S46" s="2"/>
      <c r="T46" s="2"/>
      <c r="U46" s="2"/>
      <c r="V46" s="69"/>
      <c r="W46" s="2"/>
      <c r="X46" s="2"/>
      <c r="Y46" s="2"/>
      <c r="Z46" s="2"/>
      <c r="AA46" s="69">
        <v>6.11</v>
      </c>
      <c r="AB46" s="2">
        <v>6</v>
      </c>
      <c r="AC46" s="2">
        <v>6.15</v>
      </c>
      <c r="AD46" s="2">
        <v>6.78</v>
      </c>
      <c r="AE46" s="2">
        <v>6.32</v>
      </c>
      <c r="AF46" s="69"/>
      <c r="AG46" s="2"/>
      <c r="AH46" s="2"/>
      <c r="AI46" s="2"/>
      <c r="AJ46" s="2"/>
      <c r="AK46" s="69"/>
      <c r="AL46" s="2"/>
      <c r="AM46" s="2"/>
      <c r="AN46" s="2"/>
      <c r="AO46" s="2"/>
      <c r="AP46" s="69"/>
      <c r="AQ46" s="2"/>
      <c r="AR46" s="2"/>
      <c r="AS46" s="2"/>
      <c r="AT46" s="2"/>
      <c r="AU46" s="69"/>
      <c r="AV46" s="2"/>
      <c r="AW46" s="2"/>
      <c r="AX46" s="2"/>
      <c r="AY46" s="2"/>
      <c r="AZ46" s="69"/>
      <c r="BA46" s="2"/>
      <c r="BB46" s="2"/>
      <c r="BC46" s="2"/>
      <c r="BD46" s="2"/>
      <c r="BE46" s="70"/>
      <c r="BF46" s="17"/>
      <c r="BG46" s="17"/>
      <c r="BH46" s="17"/>
      <c r="BI46" s="17"/>
      <c r="BJ46" s="83"/>
      <c r="BK46" s="3"/>
      <c r="BL46" s="3"/>
      <c r="BM46" s="3"/>
      <c r="BN46" s="3"/>
      <c r="BO46" s="69"/>
      <c r="BP46" s="2"/>
      <c r="BQ46" s="2"/>
      <c r="BR46" s="2"/>
      <c r="BS46" s="2"/>
      <c r="BT46" s="69"/>
      <c r="BU46" s="2"/>
      <c r="BV46" s="2"/>
      <c r="BW46" s="2"/>
      <c r="BX46" s="2"/>
    </row>
    <row r="47" spans="1:76" x14ac:dyDescent="0.25">
      <c r="A47" s="11" t="s">
        <v>115</v>
      </c>
      <c r="B47" s="65">
        <v>6.28</v>
      </c>
      <c r="C47" s="9">
        <v>5.99</v>
      </c>
      <c r="D47" s="9">
        <v>6.21</v>
      </c>
      <c r="E47" s="9">
        <v>6.5</v>
      </c>
      <c r="F47" s="9">
        <v>6.31</v>
      </c>
      <c r="G47" s="69">
        <v>6.35</v>
      </c>
      <c r="H47" s="2">
        <v>6.07</v>
      </c>
      <c r="I47" s="2">
        <v>6.3</v>
      </c>
      <c r="J47" s="2">
        <v>6.63</v>
      </c>
      <c r="K47" s="2">
        <v>6.4</v>
      </c>
      <c r="L47" s="69">
        <v>6.69</v>
      </c>
      <c r="M47" s="2">
        <v>6.23</v>
      </c>
      <c r="N47" s="2">
        <v>6.22</v>
      </c>
      <c r="O47" s="2">
        <v>6.77</v>
      </c>
      <c r="P47" s="2">
        <v>6.54</v>
      </c>
      <c r="Q47" s="69">
        <v>6.68</v>
      </c>
      <c r="R47" s="2">
        <v>6.27</v>
      </c>
      <c r="S47" s="2">
        <v>6.18</v>
      </c>
      <c r="T47" s="2">
        <v>6.74</v>
      </c>
      <c r="U47" s="2">
        <v>6.53</v>
      </c>
      <c r="V47" s="69">
        <v>6.75</v>
      </c>
      <c r="W47" s="2">
        <v>6.36</v>
      </c>
      <c r="X47" s="2">
        <v>6.17</v>
      </c>
      <c r="Y47" s="2">
        <v>6.74</v>
      </c>
      <c r="Z47" s="2">
        <v>6.57</v>
      </c>
      <c r="AA47" s="69">
        <v>6.94</v>
      </c>
      <c r="AB47" s="2">
        <v>6.51</v>
      </c>
      <c r="AC47" s="2">
        <v>6.25</v>
      </c>
      <c r="AD47" s="2">
        <v>6.8</v>
      </c>
      <c r="AE47" s="2">
        <v>6.69</v>
      </c>
      <c r="AF47" s="69">
        <v>7.05</v>
      </c>
      <c r="AG47" s="2">
        <v>6.6</v>
      </c>
      <c r="AH47" s="2">
        <v>6.21</v>
      </c>
      <c r="AI47" s="2">
        <v>6.8</v>
      </c>
      <c r="AJ47" s="2">
        <v>6.73</v>
      </c>
      <c r="AK47" s="69">
        <v>6.6</v>
      </c>
      <c r="AL47" s="2">
        <v>7</v>
      </c>
      <c r="AM47" s="2">
        <v>6.2</v>
      </c>
      <c r="AN47" s="2">
        <v>6.8</v>
      </c>
      <c r="AO47" s="2">
        <v>6.7</v>
      </c>
      <c r="AP47" s="69">
        <v>7</v>
      </c>
      <c r="AQ47" s="2">
        <v>6.6</v>
      </c>
      <c r="AR47" s="2">
        <v>6.2</v>
      </c>
      <c r="AS47" s="2">
        <v>6.8</v>
      </c>
      <c r="AT47" s="2">
        <v>6.7</v>
      </c>
      <c r="AU47" s="69">
        <v>7.1</v>
      </c>
      <c r="AV47" s="2">
        <v>6.7</v>
      </c>
      <c r="AW47" s="2">
        <v>6.3</v>
      </c>
      <c r="AX47" s="2">
        <v>6.9</v>
      </c>
      <c r="AY47" s="2">
        <v>6.8</v>
      </c>
      <c r="AZ47" s="69">
        <v>7.1</v>
      </c>
      <c r="BA47" s="2">
        <v>6.6</v>
      </c>
      <c r="BB47" s="2">
        <v>6.2</v>
      </c>
      <c r="BC47" s="2">
        <v>6.9</v>
      </c>
      <c r="BD47" s="2">
        <v>6.8</v>
      </c>
      <c r="BE47" s="70">
        <v>7.1</v>
      </c>
      <c r="BF47" s="17">
        <v>6.7</v>
      </c>
      <c r="BG47" s="17">
        <v>6.2</v>
      </c>
      <c r="BH47" s="17">
        <v>6.8</v>
      </c>
      <c r="BI47" s="17">
        <v>6.8</v>
      </c>
      <c r="BJ47" s="83">
        <v>7.1</v>
      </c>
      <c r="BK47" s="3">
        <v>6.7</v>
      </c>
      <c r="BL47" s="3">
        <v>6.2</v>
      </c>
      <c r="BM47" s="3">
        <v>6.8</v>
      </c>
      <c r="BN47" s="3">
        <v>6.8</v>
      </c>
      <c r="BO47" s="69">
        <v>7.17</v>
      </c>
      <c r="BP47" s="2">
        <v>6.68</v>
      </c>
      <c r="BQ47" s="2">
        <v>6.14</v>
      </c>
      <c r="BR47" s="2">
        <v>6.8</v>
      </c>
      <c r="BS47" s="2">
        <v>6.76</v>
      </c>
      <c r="BT47" s="69">
        <v>7.17</v>
      </c>
      <c r="BU47" s="2">
        <v>6.67</v>
      </c>
      <c r="BV47" s="2">
        <v>6.03</v>
      </c>
      <c r="BW47" s="2">
        <v>6.81</v>
      </c>
      <c r="BX47" s="2">
        <v>6.73</v>
      </c>
    </row>
    <row r="48" spans="1:76" x14ac:dyDescent="0.25">
      <c r="A48" s="11" t="s">
        <v>116</v>
      </c>
      <c r="B48" s="65">
        <v>6.61</v>
      </c>
      <c r="C48" s="9">
        <v>6.22</v>
      </c>
      <c r="D48" s="9">
        <v>6.48</v>
      </c>
      <c r="E48" s="9">
        <v>6.72</v>
      </c>
      <c r="F48" s="9">
        <v>6.57</v>
      </c>
      <c r="G48" s="69">
        <v>6.57</v>
      </c>
      <c r="H48" s="2">
        <v>6.14</v>
      </c>
      <c r="I48" s="2">
        <v>6.19</v>
      </c>
      <c r="J48" s="2">
        <v>6.51</v>
      </c>
      <c r="K48" s="2">
        <v>6.41</v>
      </c>
      <c r="L48" s="69">
        <v>6.52</v>
      </c>
      <c r="M48" s="2">
        <v>6.03</v>
      </c>
      <c r="N48" s="2">
        <v>5.91</v>
      </c>
      <c r="O48" s="2">
        <v>6.37</v>
      </c>
      <c r="P48" s="2">
        <v>6.27</v>
      </c>
      <c r="Q48" s="69">
        <v>6.44</v>
      </c>
      <c r="R48" s="2">
        <v>5.97</v>
      </c>
      <c r="S48" s="2">
        <v>5.89</v>
      </c>
      <c r="T48" s="2">
        <v>6.32</v>
      </c>
      <c r="U48" s="2">
        <v>6.22</v>
      </c>
      <c r="V48" s="69">
        <v>6.47</v>
      </c>
      <c r="W48" s="2">
        <v>6.01</v>
      </c>
      <c r="X48" s="2">
        <v>5.81</v>
      </c>
      <c r="Y48" s="2">
        <v>6.26</v>
      </c>
      <c r="Z48" s="2">
        <v>6.21</v>
      </c>
      <c r="AA48" s="69">
        <v>6.61</v>
      </c>
      <c r="AB48" s="2">
        <v>6.12</v>
      </c>
      <c r="AC48" s="2">
        <v>5.87</v>
      </c>
      <c r="AD48" s="2">
        <v>6.33</v>
      </c>
      <c r="AE48" s="2">
        <v>6.29</v>
      </c>
      <c r="AF48" s="69">
        <v>6.72</v>
      </c>
      <c r="AG48" s="2">
        <v>6.2</v>
      </c>
      <c r="AH48" s="2">
        <v>5.93</v>
      </c>
      <c r="AI48" s="2">
        <v>6.38</v>
      </c>
      <c r="AJ48" s="2">
        <v>6.38</v>
      </c>
      <c r="AK48" s="69">
        <v>6.2</v>
      </c>
      <c r="AL48" s="2">
        <v>6.6</v>
      </c>
      <c r="AM48" s="2">
        <v>5.9</v>
      </c>
      <c r="AN48" s="2">
        <v>6.4</v>
      </c>
      <c r="AO48" s="2">
        <v>6.4</v>
      </c>
      <c r="AP48" s="69">
        <v>6.6</v>
      </c>
      <c r="AQ48" s="2">
        <v>6.2</v>
      </c>
      <c r="AR48" s="2">
        <v>5.9</v>
      </c>
      <c r="AS48" s="2">
        <v>6.4</v>
      </c>
      <c r="AT48" s="2">
        <v>6.3</v>
      </c>
      <c r="AU48" s="69">
        <v>6.6</v>
      </c>
      <c r="AV48" s="2">
        <v>6.2</v>
      </c>
      <c r="AW48" s="2">
        <v>5.9</v>
      </c>
      <c r="AX48" s="2">
        <v>6.4</v>
      </c>
      <c r="AY48" s="2">
        <v>6.4</v>
      </c>
      <c r="AZ48" s="69">
        <v>6.6</v>
      </c>
      <c r="BA48" s="2">
        <v>6.2</v>
      </c>
      <c r="BB48" s="2">
        <v>5.9</v>
      </c>
      <c r="BC48" s="2">
        <v>6.4</v>
      </c>
      <c r="BD48" s="2">
        <v>6.4</v>
      </c>
      <c r="BE48" s="70">
        <v>6.6</v>
      </c>
      <c r="BF48" s="17">
        <v>6.3</v>
      </c>
      <c r="BG48" s="17">
        <v>5.9</v>
      </c>
      <c r="BH48" s="17">
        <v>6.3</v>
      </c>
      <c r="BI48" s="17">
        <v>6.3</v>
      </c>
      <c r="BJ48" s="83">
        <v>6.7</v>
      </c>
      <c r="BK48" s="3">
        <v>6.3</v>
      </c>
      <c r="BL48" s="3">
        <v>6</v>
      </c>
      <c r="BM48" s="3">
        <v>6.4</v>
      </c>
      <c r="BN48" s="3">
        <v>6.4</v>
      </c>
      <c r="BO48" s="69">
        <v>6.86</v>
      </c>
      <c r="BP48" s="2">
        <v>6.41</v>
      </c>
      <c r="BQ48" s="2">
        <v>6.05</v>
      </c>
      <c r="BR48" s="2">
        <v>6.54</v>
      </c>
      <c r="BS48" s="2">
        <v>6.53</v>
      </c>
      <c r="BT48" s="69">
        <v>6.87</v>
      </c>
      <c r="BU48" s="2">
        <v>6.43</v>
      </c>
      <c r="BV48" s="2">
        <v>5.98</v>
      </c>
      <c r="BW48" s="2">
        <v>6.53</v>
      </c>
      <c r="BX48" s="2">
        <v>6.52</v>
      </c>
    </row>
    <row r="49" spans="1:76" x14ac:dyDescent="0.25">
      <c r="A49" s="11" t="s">
        <v>117</v>
      </c>
      <c r="B49" s="65">
        <v>6.25</v>
      </c>
      <c r="C49" s="9">
        <v>5.91</v>
      </c>
      <c r="D49" s="9">
        <v>6.33</v>
      </c>
      <c r="E49" s="9">
        <v>6.38</v>
      </c>
      <c r="F49" s="9">
        <v>6.28</v>
      </c>
      <c r="G49" s="69">
        <v>6.44</v>
      </c>
      <c r="H49" s="2">
        <v>5.87</v>
      </c>
      <c r="I49" s="2">
        <v>6.15</v>
      </c>
      <c r="J49" s="2">
        <v>6.27</v>
      </c>
      <c r="K49" s="2">
        <v>6.25</v>
      </c>
      <c r="L49" s="69">
        <v>6.49</v>
      </c>
      <c r="M49" s="2">
        <v>5.87</v>
      </c>
      <c r="N49" s="2">
        <v>5.97</v>
      </c>
      <c r="O49" s="2">
        <v>6.3</v>
      </c>
      <c r="P49" s="2">
        <v>6.22</v>
      </c>
      <c r="Q49" s="69">
        <v>6.33</v>
      </c>
      <c r="R49" s="2">
        <v>5.75</v>
      </c>
      <c r="S49" s="2">
        <v>5.75</v>
      </c>
      <c r="T49" s="2">
        <v>6.05</v>
      </c>
      <c r="U49" s="2">
        <v>6.03</v>
      </c>
      <c r="V49" s="69">
        <v>6.15</v>
      </c>
      <c r="W49" s="2">
        <v>5.59</v>
      </c>
      <c r="X49" s="2">
        <v>5.62</v>
      </c>
      <c r="Y49" s="2">
        <v>5.94</v>
      </c>
      <c r="Z49" s="2">
        <v>5.92</v>
      </c>
      <c r="AA49" s="69">
        <v>6.15</v>
      </c>
      <c r="AB49" s="2">
        <v>5.55</v>
      </c>
      <c r="AC49" s="2">
        <v>5.6</v>
      </c>
      <c r="AD49" s="2">
        <v>5.89</v>
      </c>
      <c r="AE49" s="2">
        <v>5.86</v>
      </c>
      <c r="AF49" s="69">
        <v>6.31</v>
      </c>
      <c r="AG49" s="2">
        <v>5.7</v>
      </c>
      <c r="AH49" s="2">
        <v>5.64</v>
      </c>
      <c r="AI49" s="2">
        <v>5.96</v>
      </c>
      <c r="AJ49" s="2">
        <v>5.97</v>
      </c>
      <c r="AK49" s="69">
        <v>5.9</v>
      </c>
      <c r="AL49" s="2">
        <v>6.5</v>
      </c>
      <c r="AM49" s="2">
        <v>5.8</v>
      </c>
      <c r="AN49" s="2">
        <v>6.1</v>
      </c>
      <c r="AO49" s="2">
        <v>6.2</v>
      </c>
      <c r="AP49" s="69">
        <v>6.4</v>
      </c>
      <c r="AQ49" s="2">
        <v>5.8</v>
      </c>
      <c r="AR49" s="2">
        <v>5.8</v>
      </c>
      <c r="AS49" s="2">
        <v>6.2</v>
      </c>
      <c r="AT49" s="2">
        <v>6.1</v>
      </c>
      <c r="AU49" s="69">
        <v>6.2</v>
      </c>
      <c r="AV49" s="2">
        <v>5.7</v>
      </c>
      <c r="AW49" s="2">
        <v>5.7</v>
      </c>
      <c r="AX49" s="2">
        <v>6</v>
      </c>
      <c r="AY49" s="2">
        <v>6</v>
      </c>
      <c r="AZ49" s="69">
        <v>6.1</v>
      </c>
      <c r="BA49" s="2">
        <v>5.6</v>
      </c>
      <c r="BB49" s="2">
        <v>5.6</v>
      </c>
      <c r="BC49" s="2">
        <v>5.9</v>
      </c>
      <c r="BD49" s="2">
        <v>5.9</v>
      </c>
      <c r="BE49" s="70">
        <v>6</v>
      </c>
      <c r="BF49" s="17">
        <v>5.6</v>
      </c>
      <c r="BG49" s="17">
        <v>5.5</v>
      </c>
      <c r="BH49" s="17">
        <v>5.7</v>
      </c>
      <c r="BI49" s="17">
        <v>5.8</v>
      </c>
      <c r="BJ49" s="83">
        <v>5.8</v>
      </c>
      <c r="BK49" s="3">
        <v>5.5</v>
      </c>
      <c r="BL49" s="3">
        <v>5.5</v>
      </c>
      <c r="BM49" s="3">
        <v>5.7</v>
      </c>
      <c r="BN49" s="3">
        <v>5.7</v>
      </c>
      <c r="BO49" s="69">
        <v>6.34</v>
      </c>
      <c r="BP49" s="2">
        <v>5.8</v>
      </c>
      <c r="BQ49" s="2">
        <v>5.75</v>
      </c>
      <c r="BR49" s="2">
        <v>6.08</v>
      </c>
      <c r="BS49" s="2">
        <v>6.05</v>
      </c>
      <c r="BT49" s="69">
        <v>6.36</v>
      </c>
      <c r="BU49" s="2">
        <v>5.88</v>
      </c>
      <c r="BV49" s="2">
        <v>5.76</v>
      </c>
      <c r="BW49" s="2">
        <v>6.09</v>
      </c>
      <c r="BX49" s="2">
        <v>6.09</v>
      </c>
    </row>
    <row r="50" spans="1:76" x14ac:dyDescent="0.25">
      <c r="A50" s="11" t="s">
        <v>118</v>
      </c>
      <c r="B50" s="65">
        <v>5.53</v>
      </c>
      <c r="C50" s="9">
        <v>5.53</v>
      </c>
      <c r="D50" s="9">
        <v>5.16</v>
      </c>
      <c r="E50" s="9">
        <v>5.58</v>
      </c>
      <c r="F50" s="9">
        <v>5.51</v>
      </c>
      <c r="G50" s="69">
        <v>5.72</v>
      </c>
      <c r="H50" s="2">
        <v>5.66</v>
      </c>
      <c r="I50" s="2">
        <v>5.18</v>
      </c>
      <c r="J50" s="2">
        <v>5.56</v>
      </c>
      <c r="K50" s="2">
        <v>5.6</v>
      </c>
      <c r="L50" s="69">
        <v>5.85</v>
      </c>
      <c r="M50" s="2">
        <v>5.86</v>
      </c>
      <c r="N50" s="2">
        <v>5.19</v>
      </c>
      <c r="O50" s="2">
        <v>5.64</v>
      </c>
      <c r="P50" s="2">
        <v>5.7</v>
      </c>
      <c r="Q50" s="69">
        <v>5.82</v>
      </c>
      <c r="R50" s="2">
        <v>5.89</v>
      </c>
      <c r="S50" s="2">
        <v>5.27</v>
      </c>
      <c r="T50" s="2">
        <v>5.69</v>
      </c>
      <c r="U50" s="2">
        <v>5.73</v>
      </c>
      <c r="V50" s="69">
        <v>5.86</v>
      </c>
      <c r="W50" s="2">
        <v>5.85</v>
      </c>
      <c r="X50" s="2">
        <v>5.27</v>
      </c>
      <c r="Y50" s="2">
        <v>5.65</v>
      </c>
      <c r="Z50" s="2">
        <v>5.72</v>
      </c>
      <c r="AA50" s="69">
        <v>5.84</v>
      </c>
      <c r="AB50" s="2">
        <v>5.8</v>
      </c>
      <c r="AC50" s="2">
        <v>5.28</v>
      </c>
      <c r="AD50" s="2">
        <v>5.66</v>
      </c>
      <c r="AE50" s="2">
        <v>5.71</v>
      </c>
      <c r="AF50" s="69">
        <v>5.96</v>
      </c>
      <c r="AG50" s="2">
        <v>5.87</v>
      </c>
      <c r="AH50" s="2">
        <v>5.34</v>
      </c>
      <c r="AI50" s="2">
        <v>5.71</v>
      </c>
      <c r="AJ50" s="2">
        <v>5.78</v>
      </c>
      <c r="AK50" s="69">
        <v>5.9</v>
      </c>
      <c r="AL50" s="2">
        <v>5.9</v>
      </c>
      <c r="AM50" s="2">
        <v>5.3</v>
      </c>
      <c r="AN50" s="2">
        <v>5.7</v>
      </c>
      <c r="AO50" s="2">
        <v>5.8</v>
      </c>
      <c r="AP50" s="69">
        <v>5.9</v>
      </c>
      <c r="AQ50" s="2">
        <v>5.8</v>
      </c>
      <c r="AR50" s="2">
        <v>5.3</v>
      </c>
      <c r="AS50" s="2">
        <v>5.7</v>
      </c>
      <c r="AT50" s="2">
        <v>5.8</v>
      </c>
      <c r="AU50" s="69">
        <v>5.9</v>
      </c>
      <c r="AV50" s="2">
        <v>5.8</v>
      </c>
      <c r="AW50" s="2">
        <v>5.4</v>
      </c>
      <c r="AX50" s="2">
        <v>5.8</v>
      </c>
      <c r="AY50" s="2">
        <v>5.8</v>
      </c>
      <c r="AZ50" s="69">
        <v>6.1</v>
      </c>
      <c r="BA50" s="2">
        <v>5.9</v>
      </c>
      <c r="BB50" s="2">
        <v>5.4</v>
      </c>
      <c r="BC50" s="2">
        <v>5.9</v>
      </c>
      <c r="BD50" s="2">
        <v>5.9</v>
      </c>
      <c r="BE50" s="70">
        <v>6.1</v>
      </c>
      <c r="BF50" s="17">
        <v>5.9</v>
      </c>
      <c r="BG50" s="17">
        <v>5.4</v>
      </c>
      <c r="BH50" s="17">
        <v>5.8</v>
      </c>
      <c r="BI50" s="17">
        <v>5.9</v>
      </c>
      <c r="BJ50" s="83">
        <v>6.2</v>
      </c>
      <c r="BK50" s="3">
        <v>6</v>
      </c>
      <c r="BL50" s="3">
        <v>5.5</v>
      </c>
      <c r="BM50" s="3">
        <v>5.9</v>
      </c>
      <c r="BN50" s="3">
        <v>5.9</v>
      </c>
      <c r="BO50" s="69">
        <v>6.24</v>
      </c>
      <c r="BP50" s="2">
        <v>6.03</v>
      </c>
      <c r="BQ50" s="2">
        <v>5.46</v>
      </c>
      <c r="BR50" s="2">
        <v>5.9</v>
      </c>
      <c r="BS50" s="2">
        <v>5.97</v>
      </c>
      <c r="BT50" s="69"/>
      <c r="BU50" s="2"/>
      <c r="BV50" s="2"/>
      <c r="BW50" s="2"/>
      <c r="BX50" s="2"/>
    </row>
    <row r="51" spans="1:76" x14ac:dyDescent="0.25">
      <c r="A51" s="11" t="s">
        <v>119</v>
      </c>
      <c r="G51" s="69"/>
      <c r="H51" s="2"/>
      <c r="I51" s="2"/>
      <c r="J51" s="2"/>
      <c r="K51" s="2"/>
      <c r="L51" s="69"/>
      <c r="M51" s="2"/>
      <c r="N51" s="2"/>
      <c r="O51" s="2"/>
      <c r="P51" s="2"/>
      <c r="Q51" s="69"/>
      <c r="R51" s="2"/>
      <c r="S51" s="2"/>
      <c r="T51" s="2"/>
      <c r="U51" s="2"/>
      <c r="V51" s="69"/>
      <c r="W51" s="2"/>
      <c r="X51" s="2"/>
      <c r="Y51" s="2"/>
      <c r="Z51" s="2"/>
      <c r="AA51" s="69">
        <v>6</v>
      </c>
      <c r="AB51" s="2">
        <v>5.83</v>
      </c>
      <c r="AC51" s="2">
        <v>5.46</v>
      </c>
      <c r="AD51" s="2">
        <v>5.99</v>
      </c>
      <c r="AE51" s="2">
        <v>5.89</v>
      </c>
      <c r="AF51" s="69">
        <v>6.04</v>
      </c>
      <c r="AG51" s="2">
        <v>5.84</v>
      </c>
      <c r="AH51" s="2">
        <v>5.46</v>
      </c>
      <c r="AI51" s="2">
        <v>5.93</v>
      </c>
      <c r="AJ51" s="2">
        <v>5.88</v>
      </c>
      <c r="AK51" s="69">
        <v>6</v>
      </c>
      <c r="AL51" s="2">
        <v>6.1</v>
      </c>
      <c r="AM51" s="2">
        <v>5.5</v>
      </c>
      <c r="AN51" s="2">
        <v>6</v>
      </c>
      <c r="AO51" s="2">
        <v>5.9</v>
      </c>
      <c r="AP51" s="69">
        <v>6</v>
      </c>
      <c r="AQ51" s="2">
        <v>5.9</v>
      </c>
      <c r="AR51" s="2">
        <v>5.4</v>
      </c>
      <c r="AS51" s="2">
        <v>5.8</v>
      </c>
      <c r="AT51" s="2">
        <v>5.8</v>
      </c>
      <c r="AU51" s="69">
        <v>5.9</v>
      </c>
      <c r="AV51" s="2">
        <v>5.9</v>
      </c>
      <c r="AW51" s="2">
        <v>5.5</v>
      </c>
      <c r="AX51" s="2">
        <v>6</v>
      </c>
      <c r="AY51" s="2">
        <v>5.9</v>
      </c>
      <c r="AZ51" s="69">
        <v>5.4</v>
      </c>
      <c r="BA51" s="2">
        <v>5.6</v>
      </c>
      <c r="BB51" s="2">
        <v>5.0999999999999996</v>
      </c>
      <c r="BC51" s="2">
        <v>5.5</v>
      </c>
      <c r="BD51" s="2">
        <v>5.5</v>
      </c>
      <c r="BE51" s="70">
        <v>6</v>
      </c>
      <c r="BF51" s="17">
        <v>6</v>
      </c>
      <c r="BG51" s="17">
        <v>5.5</v>
      </c>
      <c r="BH51" s="17">
        <v>6</v>
      </c>
      <c r="BI51" s="17">
        <v>5.9</v>
      </c>
      <c r="BJ51" s="83">
        <v>6</v>
      </c>
      <c r="BK51" s="3">
        <v>6.1</v>
      </c>
      <c r="BL51" s="3">
        <v>5.5</v>
      </c>
      <c r="BM51" s="3">
        <v>6</v>
      </c>
      <c r="BN51" s="3">
        <v>6</v>
      </c>
      <c r="BO51" s="69">
        <v>6.42</v>
      </c>
      <c r="BP51" s="2">
        <v>6.42</v>
      </c>
      <c r="BQ51" s="2">
        <v>5.7</v>
      </c>
      <c r="BR51" s="2">
        <v>6.22</v>
      </c>
      <c r="BS51" s="2">
        <v>6.25</v>
      </c>
      <c r="BT51" s="69">
        <v>6.45</v>
      </c>
      <c r="BU51" s="2">
        <v>6.45</v>
      </c>
      <c r="BV51" s="2">
        <v>5.66</v>
      </c>
      <c r="BW51" s="2">
        <v>6.17</v>
      </c>
      <c r="BX51" s="2">
        <v>6.24</v>
      </c>
    </row>
    <row r="52" spans="1:76" x14ac:dyDescent="0.25">
      <c r="A52" s="11" t="s">
        <v>120</v>
      </c>
      <c r="G52" s="69"/>
      <c r="H52" s="2"/>
      <c r="I52" s="2"/>
      <c r="J52" s="2"/>
      <c r="K52" s="2"/>
      <c r="L52" s="69"/>
      <c r="M52" s="2"/>
      <c r="N52" s="2"/>
      <c r="O52" s="2"/>
      <c r="P52" s="2"/>
      <c r="Q52" s="69"/>
      <c r="R52" s="2"/>
      <c r="S52" s="2"/>
      <c r="T52" s="2"/>
      <c r="U52" s="2"/>
      <c r="V52" s="69"/>
      <c r="W52" s="2"/>
      <c r="X52" s="2"/>
      <c r="Y52" s="2"/>
      <c r="Z52" s="2"/>
      <c r="AA52" s="69"/>
      <c r="AB52" s="2"/>
      <c r="AC52" s="2"/>
      <c r="AD52" s="2"/>
      <c r="AE52" s="2"/>
      <c r="AF52" s="69"/>
      <c r="AG52" s="2"/>
      <c r="AH52" s="2"/>
      <c r="AI52" s="2"/>
      <c r="AJ52" s="2"/>
      <c r="AK52" s="69"/>
      <c r="AL52" s="2"/>
      <c r="AM52" s="2"/>
      <c r="AN52" s="2"/>
      <c r="AO52" s="2"/>
      <c r="AP52" s="69"/>
      <c r="AQ52" s="2"/>
      <c r="AR52" s="2"/>
      <c r="AS52" s="2"/>
      <c r="AT52" s="2"/>
      <c r="AU52" s="69">
        <v>6.6</v>
      </c>
      <c r="AV52" s="2">
        <v>6.5</v>
      </c>
      <c r="AW52" s="2">
        <v>5.9</v>
      </c>
      <c r="AX52" s="2">
        <v>6.6</v>
      </c>
      <c r="AY52" s="2">
        <v>6.5</v>
      </c>
      <c r="AZ52" s="69">
        <v>6.5</v>
      </c>
      <c r="BA52" s="2">
        <v>6.4</v>
      </c>
      <c r="BB52" s="2">
        <v>5.9</v>
      </c>
      <c r="BC52" s="2">
        <v>6.5</v>
      </c>
      <c r="BD52" s="2">
        <v>6.4</v>
      </c>
      <c r="BE52" s="70">
        <v>6.5</v>
      </c>
      <c r="BF52" s="17">
        <v>6.5</v>
      </c>
      <c r="BG52" s="17">
        <v>5.9</v>
      </c>
      <c r="BH52" s="17">
        <v>6.6</v>
      </c>
      <c r="BI52" s="17">
        <v>6.4</v>
      </c>
      <c r="BJ52" s="83">
        <v>6.5</v>
      </c>
      <c r="BK52" s="3">
        <v>6.5</v>
      </c>
      <c r="BL52" s="3">
        <v>5.9</v>
      </c>
      <c r="BM52" s="3">
        <v>6.5</v>
      </c>
      <c r="BN52" s="3">
        <v>6.4</v>
      </c>
      <c r="BO52" s="69">
        <v>6.62</v>
      </c>
      <c r="BP52" s="2">
        <v>6.57</v>
      </c>
      <c r="BQ52" s="2">
        <v>5.94</v>
      </c>
      <c r="BR52" s="2">
        <v>6.48</v>
      </c>
      <c r="BS52" s="2">
        <v>6.47</v>
      </c>
      <c r="BT52" s="69">
        <v>6.63</v>
      </c>
      <c r="BU52" s="2">
        <v>6.63</v>
      </c>
      <c r="BV52" s="2">
        <v>5.82</v>
      </c>
      <c r="BW52" s="2">
        <v>6.52</v>
      </c>
      <c r="BX52" s="2">
        <v>6.47</v>
      </c>
    </row>
    <row r="53" spans="1:76" x14ac:dyDescent="0.25">
      <c r="A53" s="11" t="s">
        <v>121</v>
      </c>
      <c r="B53" s="65">
        <v>6.25</v>
      </c>
      <c r="C53" s="9">
        <v>5.77</v>
      </c>
      <c r="D53" s="9">
        <v>6.12</v>
      </c>
      <c r="E53" s="9">
        <v>6.24</v>
      </c>
      <c r="F53" s="9">
        <v>6.16</v>
      </c>
      <c r="G53" s="69">
        <v>6.15</v>
      </c>
      <c r="H53" s="2">
        <v>5.76</v>
      </c>
      <c r="I53" s="2">
        <v>5.89</v>
      </c>
      <c r="J53" s="2">
        <v>6.08</v>
      </c>
      <c r="K53" s="2">
        <v>6.04</v>
      </c>
      <c r="L53" s="69">
        <v>6.09</v>
      </c>
      <c r="M53" s="2">
        <v>5.76</v>
      </c>
      <c r="N53" s="2">
        <v>5.7</v>
      </c>
      <c r="O53" s="2">
        <v>6.11</v>
      </c>
      <c r="P53" s="2">
        <v>5.98</v>
      </c>
      <c r="Q53" s="69">
        <v>5.93</v>
      </c>
      <c r="R53" s="2">
        <v>5.61</v>
      </c>
      <c r="S53" s="2">
        <v>5.52</v>
      </c>
      <c r="T53" s="2">
        <v>5.9</v>
      </c>
      <c r="U53" s="2">
        <v>5.81</v>
      </c>
      <c r="V53" s="69">
        <v>5.82</v>
      </c>
      <c r="W53" s="2">
        <v>5.49</v>
      </c>
      <c r="X53" s="2">
        <v>5.41</v>
      </c>
      <c r="Y53" s="2">
        <v>5.77</v>
      </c>
      <c r="Z53" s="2">
        <v>5.74</v>
      </c>
      <c r="AA53" s="69">
        <v>5.82</v>
      </c>
      <c r="AB53" s="2">
        <v>5.44</v>
      </c>
      <c r="AC53" s="2">
        <v>5.47</v>
      </c>
      <c r="AD53" s="2">
        <v>5.81</v>
      </c>
      <c r="AE53" s="2">
        <v>5.7</v>
      </c>
      <c r="AF53" s="69">
        <v>6.07</v>
      </c>
      <c r="AG53" s="2">
        <v>5.65</v>
      </c>
      <c r="AH53" s="2">
        <v>5.7</v>
      </c>
      <c r="AI53" s="2">
        <v>6.06</v>
      </c>
      <c r="AJ53" s="2">
        <v>5.93</v>
      </c>
      <c r="AK53" s="69">
        <v>5.7</v>
      </c>
      <c r="AL53" s="2">
        <v>6</v>
      </c>
      <c r="AM53" s="2">
        <v>5.8</v>
      </c>
      <c r="AN53" s="2">
        <v>6.1</v>
      </c>
      <c r="AO53" s="2">
        <v>6</v>
      </c>
      <c r="AP53" s="69">
        <v>5.9</v>
      </c>
      <c r="AQ53" s="2">
        <v>5.5</v>
      </c>
      <c r="AR53" s="2">
        <v>5.6</v>
      </c>
      <c r="AS53" s="2">
        <v>6</v>
      </c>
      <c r="AT53" s="2">
        <v>5.8</v>
      </c>
      <c r="AU53" s="69">
        <v>5.7</v>
      </c>
      <c r="AV53" s="2">
        <v>5.5</v>
      </c>
      <c r="AW53" s="2">
        <v>5.6</v>
      </c>
      <c r="AX53" s="2">
        <v>5.9</v>
      </c>
      <c r="AY53" s="2">
        <v>5.7</v>
      </c>
      <c r="AZ53" s="69">
        <v>6.1</v>
      </c>
      <c r="BA53" s="2">
        <v>5.8</v>
      </c>
      <c r="BB53" s="2">
        <v>5.7</v>
      </c>
      <c r="BC53" s="2">
        <v>6.1</v>
      </c>
      <c r="BD53" s="2">
        <v>6</v>
      </c>
      <c r="BE53" s="70">
        <v>6.1</v>
      </c>
      <c r="BF53" s="17">
        <v>5.8</v>
      </c>
      <c r="BG53" s="17">
        <v>5.8</v>
      </c>
      <c r="BH53" s="17">
        <v>6.2</v>
      </c>
      <c r="BI53" s="17">
        <v>6</v>
      </c>
      <c r="BJ53" s="83">
        <v>6.3</v>
      </c>
      <c r="BK53" s="3">
        <v>5.9</v>
      </c>
      <c r="BL53" s="3">
        <v>5.9</v>
      </c>
      <c r="BM53" s="3">
        <v>6.3</v>
      </c>
      <c r="BN53" s="3">
        <v>6.1</v>
      </c>
      <c r="BO53" s="69">
        <v>6.61</v>
      </c>
      <c r="BP53" s="2">
        <v>6.21</v>
      </c>
      <c r="BQ53" s="2">
        <v>5.97</v>
      </c>
      <c r="BR53" s="2">
        <v>6.47</v>
      </c>
      <c r="BS53" s="2">
        <v>6.38</v>
      </c>
      <c r="BT53" s="69">
        <v>6.67</v>
      </c>
      <c r="BU53" s="2">
        <v>6.23</v>
      </c>
      <c r="BV53" s="2">
        <v>5.79</v>
      </c>
      <c r="BW53" s="2">
        <v>6.49</v>
      </c>
      <c r="BX53" s="2">
        <v>6.36</v>
      </c>
    </row>
    <row r="54" spans="1:76" x14ac:dyDescent="0.25">
      <c r="A54" s="11" t="s">
        <v>122</v>
      </c>
      <c r="G54" s="69"/>
      <c r="H54" s="2"/>
      <c r="I54" s="2"/>
      <c r="J54" s="2"/>
      <c r="K54" s="2"/>
      <c r="L54" s="69"/>
      <c r="M54" s="2"/>
      <c r="N54" s="2"/>
      <c r="O54" s="2"/>
      <c r="P54" s="2"/>
      <c r="Q54" s="69"/>
      <c r="R54" s="2"/>
      <c r="S54" s="2"/>
      <c r="T54" s="2"/>
      <c r="U54" s="2"/>
      <c r="V54" s="69"/>
      <c r="W54" s="2"/>
      <c r="X54" s="2"/>
      <c r="Y54" s="2"/>
      <c r="Z54" s="2"/>
      <c r="AF54" s="69"/>
      <c r="AG54" s="2"/>
      <c r="AH54" s="2"/>
      <c r="AI54" s="2"/>
      <c r="AJ54" s="2"/>
      <c r="AK54" s="69"/>
      <c r="AL54" s="2"/>
      <c r="AM54" s="2"/>
      <c r="AN54" s="2"/>
      <c r="AO54" s="2"/>
      <c r="AP54" s="69">
        <v>5.6</v>
      </c>
      <c r="AQ54" s="2">
        <v>5.5</v>
      </c>
      <c r="AR54" s="2">
        <v>4.9000000000000004</v>
      </c>
      <c r="AS54" s="2">
        <v>5.4</v>
      </c>
      <c r="AT54" s="2">
        <v>5.4</v>
      </c>
      <c r="AU54" s="69">
        <v>5.4</v>
      </c>
      <c r="AV54" s="2">
        <v>5.4</v>
      </c>
      <c r="AW54" s="2">
        <v>5</v>
      </c>
      <c r="AX54" s="2">
        <v>5.5</v>
      </c>
      <c r="AY54" s="2">
        <v>5.4</v>
      </c>
      <c r="AZ54" s="69">
        <v>5.3</v>
      </c>
      <c r="BA54" s="2">
        <v>5.3</v>
      </c>
      <c r="BB54" s="2">
        <v>5.0999999999999996</v>
      </c>
      <c r="BC54" s="2">
        <v>5.5</v>
      </c>
      <c r="BD54" s="2">
        <v>5.4</v>
      </c>
      <c r="BE54" s="70">
        <v>5.3</v>
      </c>
      <c r="BF54" s="17">
        <v>5.3</v>
      </c>
      <c r="BG54" s="17">
        <v>5</v>
      </c>
      <c r="BH54" s="17">
        <v>5.4</v>
      </c>
      <c r="BI54" s="17">
        <v>5.3</v>
      </c>
      <c r="BJ54" s="83">
        <v>5.3</v>
      </c>
      <c r="BK54" s="3">
        <v>5.4</v>
      </c>
      <c r="BL54" s="3">
        <v>5.0999999999999996</v>
      </c>
      <c r="BM54" s="3">
        <v>5.4</v>
      </c>
      <c r="BN54" s="3">
        <v>5.4</v>
      </c>
      <c r="BO54" s="69">
        <v>5.57</v>
      </c>
      <c r="BP54" s="2">
        <v>5.56</v>
      </c>
      <c r="BQ54" s="2">
        <v>5.23</v>
      </c>
      <c r="BR54" s="2">
        <v>5.55</v>
      </c>
      <c r="BS54" s="2">
        <v>5.54</v>
      </c>
      <c r="BT54" s="69">
        <v>5.79</v>
      </c>
      <c r="BU54" s="2">
        <v>5.72</v>
      </c>
      <c r="BV54" s="2">
        <v>5.41</v>
      </c>
      <c r="BW54" s="2">
        <v>5.73</v>
      </c>
      <c r="BX54" s="2">
        <v>5.73</v>
      </c>
    </row>
    <row r="55" spans="1:76" x14ac:dyDescent="0.25">
      <c r="A55" s="11" t="s">
        <v>123</v>
      </c>
      <c r="B55" s="65">
        <v>5.5</v>
      </c>
      <c r="C55" s="9">
        <v>5.78</v>
      </c>
      <c r="D55" s="9">
        <v>5.64</v>
      </c>
      <c r="E55" s="9">
        <v>5.66</v>
      </c>
      <c r="F55" s="9">
        <v>5.71</v>
      </c>
      <c r="G55" s="69">
        <v>5.65</v>
      </c>
      <c r="H55" s="2">
        <v>5.82</v>
      </c>
      <c r="I55" s="2">
        <v>5.63</v>
      </c>
      <c r="J55" s="2">
        <v>5.68</v>
      </c>
      <c r="K55" s="2">
        <v>5.76</v>
      </c>
      <c r="L55" s="69">
        <v>5.62</v>
      </c>
      <c r="M55" s="2">
        <v>5.98</v>
      </c>
      <c r="N55" s="2">
        <v>5.57</v>
      </c>
      <c r="O55" s="2">
        <v>5.76</v>
      </c>
      <c r="P55" s="2">
        <v>5.8</v>
      </c>
      <c r="Q55" s="69">
        <v>5.59</v>
      </c>
      <c r="R55" s="2">
        <v>6.01</v>
      </c>
      <c r="S55" s="2">
        <v>5.56</v>
      </c>
      <c r="T55" s="2">
        <v>5.7</v>
      </c>
      <c r="U55" s="2">
        <v>5.78</v>
      </c>
      <c r="V55" s="69">
        <v>5.54</v>
      </c>
      <c r="W55" s="2">
        <v>5.94</v>
      </c>
      <c r="X55" s="2">
        <v>5.55</v>
      </c>
      <c r="Y55" s="2">
        <v>5.64</v>
      </c>
      <c r="Z55" s="2">
        <v>5.7</v>
      </c>
      <c r="AA55" s="69">
        <v>5.68</v>
      </c>
      <c r="AB55" s="2">
        <v>5.99</v>
      </c>
      <c r="AC55" s="2">
        <v>5.56</v>
      </c>
      <c r="AD55" s="2">
        <v>5.72</v>
      </c>
      <c r="AE55" s="2">
        <v>5.8</v>
      </c>
      <c r="AF55" s="69">
        <v>5.83</v>
      </c>
      <c r="AG55" s="2">
        <v>6.04</v>
      </c>
      <c r="AH55" s="2">
        <v>5.56</v>
      </c>
      <c r="AI55" s="2">
        <v>5.68</v>
      </c>
      <c r="AJ55" s="2">
        <v>5.84</v>
      </c>
      <c r="AK55" s="69">
        <v>6.1</v>
      </c>
      <c r="AL55" s="2">
        <v>5.9</v>
      </c>
      <c r="AM55" s="2">
        <v>5.6</v>
      </c>
      <c r="AN55" s="2">
        <v>5.7</v>
      </c>
      <c r="AO55" s="2">
        <v>5.9</v>
      </c>
      <c r="AP55" s="69">
        <v>5.9</v>
      </c>
      <c r="AQ55" s="2">
        <v>6.1</v>
      </c>
      <c r="AR55" s="2">
        <v>5.6</v>
      </c>
      <c r="AS55" s="2">
        <v>5.7</v>
      </c>
      <c r="AT55" s="2">
        <v>5.9</v>
      </c>
      <c r="AU55" s="69">
        <v>5.9</v>
      </c>
      <c r="AV55" s="2">
        <v>6.1</v>
      </c>
      <c r="AW55" s="2">
        <v>5.6</v>
      </c>
      <c r="AX55" s="2">
        <v>5.7</v>
      </c>
      <c r="AY55" s="2">
        <v>5.9</v>
      </c>
      <c r="AZ55" s="69">
        <v>6</v>
      </c>
      <c r="BA55" s="2">
        <v>6.2</v>
      </c>
      <c r="BB55" s="2">
        <v>5.6</v>
      </c>
      <c r="BC55" s="2">
        <v>5.8</v>
      </c>
      <c r="BD55" s="2">
        <v>6</v>
      </c>
      <c r="BE55" s="70">
        <v>6</v>
      </c>
      <c r="BF55" s="17">
        <v>6.2</v>
      </c>
      <c r="BG55" s="17">
        <v>5.6</v>
      </c>
      <c r="BH55" s="17">
        <v>5.8</v>
      </c>
      <c r="BI55" s="17">
        <v>6</v>
      </c>
      <c r="BJ55" s="83">
        <v>6</v>
      </c>
      <c r="BK55" s="3">
        <v>6.2</v>
      </c>
      <c r="BL55" s="3">
        <v>5.6</v>
      </c>
      <c r="BM55" s="3">
        <v>5.8</v>
      </c>
      <c r="BN55" s="3">
        <v>6</v>
      </c>
      <c r="BO55" s="69">
        <v>5.97</v>
      </c>
      <c r="BP55" s="2">
        <v>6.17</v>
      </c>
      <c r="BQ55" s="2">
        <v>5.59</v>
      </c>
      <c r="BR55" s="2">
        <v>5.71</v>
      </c>
      <c r="BS55" s="2">
        <v>5.93</v>
      </c>
      <c r="BT55" s="69">
        <v>6.09</v>
      </c>
      <c r="BU55" s="2">
        <v>6.22</v>
      </c>
      <c r="BV55" s="2">
        <v>5.63</v>
      </c>
      <c r="BW55" s="2">
        <v>5.73</v>
      </c>
      <c r="BX55" s="2">
        <v>5.98</v>
      </c>
    </row>
    <row r="56" spans="1:76" x14ac:dyDescent="0.25">
      <c r="A56" s="11" t="s">
        <v>130</v>
      </c>
      <c r="G56" s="69"/>
      <c r="H56" s="2"/>
      <c r="I56" s="2"/>
      <c r="J56" s="2"/>
      <c r="K56" s="2"/>
      <c r="L56" s="69"/>
      <c r="M56" s="2"/>
      <c r="N56" s="2"/>
      <c r="O56" s="2"/>
      <c r="P56" s="2"/>
      <c r="Q56" s="69"/>
      <c r="R56" s="2"/>
      <c r="S56" s="2"/>
      <c r="T56" s="2"/>
      <c r="U56" s="2"/>
      <c r="V56" s="69"/>
      <c r="W56" s="2"/>
      <c r="X56" s="2"/>
      <c r="Y56" s="2"/>
      <c r="Z56" s="2"/>
      <c r="AA56" s="69">
        <v>6.16</v>
      </c>
      <c r="AB56" s="2">
        <v>6.27</v>
      </c>
      <c r="AC56" s="2">
        <v>6.21</v>
      </c>
      <c r="AD56" s="2">
        <v>7.03</v>
      </c>
      <c r="AE56" s="2">
        <v>6.48</v>
      </c>
      <c r="AF56" s="69"/>
      <c r="AG56" s="2"/>
      <c r="AH56" s="2"/>
      <c r="AI56" s="2"/>
      <c r="AJ56" s="2"/>
      <c r="AK56" s="69"/>
      <c r="AL56" s="2"/>
      <c r="AM56" s="2"/>
      <c r="AN56" s="2"/>
      <c r="AO56" s="2"/>
      <c r="AP56" s="69"/>
      <c r="AQ56" s="2"/>
      <c r="AR56" s="2"/>
      <c r="AS56" s="2"/>
      <c r="AT56" s="2"/>
      <c r="AU56" s="69"/>
      <c r="AV56" s="2"/>
      <c r="AW56" s="2"/>
      <c r="AX56" s="2"/>
      <c r="AY56" s="2"/>
      <c r="AZ56" s="69"/>
      <c r="BA56" s="2"/>
      <c r="BB56" s="2"/>
      <c r="BC56" s="2"/>
      <c r="BD56" s="2"/>
      <c r="BE56" s="70"/>
      <c r="BF56" s="17"/>
      <c r="BG56" s="17"/>
      <c r="BH56" s="17"/>
      <c r="BI56" s="17"/>
      <c r="BJ56" s="83"/>
      <c r="BK56" s="3"/>
      <c r="BL56" s="3"/>
      <c r="BM56" s="3"/>
      <c r="BN56" s="3"/>
      <c r="BO56" s="69"/>
      <c r="BP56" s="2"/>
      <c r="BQ56" s="2"/>
      <c r="BR56" s="2"/>
      <c r="BS56" s="2"/>
      <c r="BT56" s="69">
        <v>6.94</v>
      </c>
      <c r="BU56" s="2">
        <v>6.66</v>
      </c>
      <c r="BV56" s="2">
        <v>6.2</v>
      </c>
      <c r="BW56" s="2">
        <v>7.17</v>
      </c>
      <c r="BX56" s="2">
        <v>6.8</v>
      </c>
    </row>
    <row r="57" spans="1:76" ht="15.6" thickBot="1" x14ac:dyDescent="0.3">
      <c r="A57" s="179" t="s">
        <v>133</v>
      </c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79"/>
      <c r="AK57" s="179"/>
      <c r="AL57" s="179"/>
      <c r="AM57" s="179"/>
      <c r="AN57" s="179"/>
      <c r="AO57" s="179"/>
      <c r="AP57" s="179"/>
      <c r="AQ57" s="179"/>
      <c r="AR57" s="179"/>
      <c r="AS57" s="179"/>
      <c r="AT57" s="179"/>
      <c r="AU57" s="179"/>
      <c r="AV57" s="179"/>
      <c r="AW57" s="179"/>
      <c r="AX57" s="179"/>
      <c r="AY57" s="179"/>
      <c r="AZ57" s="179"/>
      <c r="BA57" s="179"/>
      <c r="BB57" s="179"/>
      <c r="BC57" s="179"/>
      <c r="BD57" s="179"/>
      <c r="BE57" s="179"/>
      <c r="BF57" s="179"/>
      <c r="BG57" s="179"/>
      <c r="BH57" s="179"/>
      <c r="BI57" s="179"/>
      <c r="BJ57" s="179"/>
      <c r="BK57" s="179"/>
      <c r="BL57" s="179"/>
      <c r="BM57" s="179"/>
      <c r="BN57" s="179"/>
      <c r="BO57" s="179"/>
      <c r="BP57" s="179"/>
      <c r="BQ57" s="179"/>
      <c r="BR57" s="179"/>
      <c r="BS57" s="179"/>
      <c r="BT57" s="179"/>
      <c r="BU57" s="179"/>
      <c r="BV57" s="179"/>
      <c r="BW57" s="179"/>
      <c r="BX57" s="179"/>
    </row>
    <row r="58" spans="1:76" x14ac:dyDescent="0.25">
      <c r="A58" s="7" t="s">
        <v>124</v>
      </c>
      <c r="G58" s="69"/>
      <c r="H58" s="2"/>
      <c r="I58" s="2"/>
      <c r="J58" s="2"/>
      <c r="K58" s="2"/>
      <c r="L58" s="69"/>
      <c r="M58" s="2"/>
      <c r="N58" s="2"/>
      <c r="O58" s="2"/>
      <c r="P58" s="2"/>
      <c r="Q58" s="69"/>
      <c r="R58" s="2"/>
      <c r="S58" s="2"/>
      <c r="T58" s="2"/>
      <c r="U58" s="2"/>
      <c r="V58" s="69">
        <v>7.08</v>
      </c>
      <c r="W58" s="2">
        <v>6.73</v>
      </c>
      <c r="X58" s="2">
        <v>6.92</v>
      </c>
      <c r="Y58" s="2">
        <v>7.98</v>
      </c>
      <c r="Z58" s="2">
        <v>7.28</v>
      </c>
      <c r="AA58" s="69">
        <v>7.13</v>
      </c>
      <c r="AB58" s="2">
        <v>6.74</v>
      </c>
      <c r="AC58" s="2">
        <v>6.96</v>
      </c>
      <c r="AD58" s="2">
        <v>7.97</v>
      </c>
      <c r="AE58" s="2">
        <v>7.26</v>
      </c>
      <c r="AF58" s="74">
        <v>7.14</v>
      </c>
      <c r="AG58" s="18">
        <v>6.77</v>
      </c>
      <c r="AH58" s="18">
        <v>6.93</v>
      </c>
      <c r="AI58" s="18">
        <v>8.09</v>
      </c>
      <c r="AJ58" s="18">
        <v>7.29</v>
      </c>
      <c r="AK58" s="74">
        <v>7.2</v>
      </c>
      <c r="AL58" s="18">
        <v>6.8</v>
      </c>
      <c r="AM58" s="18">
        <v>6.9</v>
      </c>
      <c r="AN58" s="18">
        <v>8.1</v>
      </c>
      <c r="AO58" s="18">
        <v>7.3</v>
      </c>
      <c r="AP58" s="74">
        <v>7.2</v>
      </c>
      <c r="AQ58" s="18">
        <v>6.8</v>
      </c>
      <c r="AR58" s="18">
        <v>6.9</v>
      </c>
      <c r="AS58" s="18">
        <v>8</v>
      </c>
      <c r="AT58" s="18">
        <v>7.3</v>
      </c>
      <c r="AU58" s="74">
        <v>7.1</v>
      </c>
      <c r="AV58" s="18">
        <v>6.8</v>
      </c>
      <c r="AW58" s="18">
        <v>7</v>
      </c>
      <c r="AX58" s="18">
        <v>8</v>
      </c>
      <c r="AY58" s="18">
        <v>7.3</v>
      </c>
      <c r="AZ58" s="74">
        <v>7</v>
      </c>
      <c r="BA58" s="18">
        <v>6.7</v>
      </c>
      <c r="BB58" s="18">
        <v>6.8</v>
      </c>
      <c r="BC58" s="18">
        <v>8</v>
      </c>
      <c r="BD58" s="18">
        <v>7.2</v>
      </c>
      <c r="BE58" s="69">
        <v>7.1</v>
      </c>
      <c r="BF58" s="2">
        <v>6.7</v>
      </c>
      <c r="BG58" s="2">
        <v>6.7</v>
      </c>
      <c r="BH58" s="2">
        <v>7.9</v>
      </c>
      <c r="BI58" s="2">
        <v>7.2</v>
      </c>
      <c r="BJ58" s="74">
        <v>7.4</v>
      </c>
      <c r="BK58" s="18">
        <v>7</v>
      </c>
      <c r="BL58" s="18">
        <v>6.8</v>
      </c>
      <c r="BM58" s="18">
        <v>7.9</v>
      </c>
      <c r="BN58" s="18">
        <v>7.4</v>
      </c>
      <c r="BO58" s="74">
        <v>7.38</v>
      </c>
      <c r="BP58" s="18">
        <v>6.97</v>
      </c>
      <c r="BQ58" s="18">
        <v>6.73</v>
      </c>
      <c r="BR58" s="18">
        <v>7.95</v>
      </c>
      <c r="BS58" s="18">
        <v>7.32</v>
      </c>
      <c r="BT58" s="74">
        <v>7.32</v>
      </c>
      <c r="BU58" s="18">
        <v>6.94</v>
      </c>
      <c r="BV58" s="18">
        <v>6.25</v>
      </c>
      <c r="BW58" s="18">
        <v>7.9</v>
      </c>
      <c r="BX58" s="18">
        <v>7.17</v>
      </c>
    </row>
    <row r="59" spans="1:76" x14ac:dyDescent="0.25">
      <c r="A59" s="7" t="s">
        <v>158</v>
      </c>
      <c r="G59" s="69"/>
      <c r="H59" s="2"/>
      <c r="I59" s="2"/>
      <c r="J59" s="2"/>
      <c r="K59" s="2"/>
      <c r="L59" s="69"/>
      <c r="M59" s="2"/>
      <c r="N59" s="2"/>
      <c r="O59" s="2"/>
      <c r="P59" s="2"/>
      <c r="Q59" s="69"/>
      <c r="R59" s="2"/>
      <c r="S59" s="2"/>
      <c r="T59" s="2"/>
      <c r="U59" s="2"/>
      <c r="V59" s="69"/>
      <c r="W59" s="2"/>
      <c r="X59" s="2"/>
      <c r="Y59" s="2"/>
      <c r="Z59" s="2"/>
      <c r="AA59" s="69"/>
      <c r="AB59" s="2"/>
      <c r="AC59" s="2"/>
      <c r="AD59" s="2"/>
      <c r="AE59" s="2"/>
      <c r="AF59" s="74"/>
      <c r="AG59" s="18"/>
      <c r="AH59" s="18"/>
      <c r="AI59" s="18"/>
      <c r="AJ59" s="18"/>
      <c r="AK59" s="74"/>
      <c r="AL59" s="18"/>
      <c r="AM59" s="18"/>
      <c r="AN59" s="18"/>
      <c r="AO59" s="18"/>
      <c r="AP59" s="74">
        <v>4.5999999999999996</v>
      </c>
      <c r="AQ59" s="18">
        <v>4.0999999999999996</v>
      </c>
      <c r="AR59" s="18">
        <v>5.5</v>
      </c>
      <c r="AS59" s="18">
        <v>6.3</v>
      </c>
      <c r="AT59" s="18">
        <v>5.2</v>
      </c>
      <c r="AU59" s="74"/>
      <c r="AV59" s="18"/>
      <c r="AW59" s="18"/>
      <c r="AX59" s="18"/>
      <c r="AY59" s="18"/>
      <c r="AZ59" s="74"/>
      <c r="BA59" s="18"/>
      <c r="BB59" s="18"/>
      <c r="BC59" s="18"/>
      <c r="BD59" s="18"/>
      <c r="BJ59" s="74"/>
      <c r="BK59" s="18"/>
      <c r="BL59" s="18"/>
      <c r="BM59" s="18"/>
      <c r="BN59" s="18"/>
      <c r="BO59" s="74"/>
      <c r="BP59" s="18"/>
      <c r="BQ59" s="18"/>
      <c r="BR59" s="18"/>
      <c r="BS59" s="18"/>
      <c r="BT59" s="74"/>
      <c r="BU59" s="18"/>
      <c r="BV59" s="18"/>
      <c r="BW59" s="18"/>
      <c r="BX59" s="18"/>
    </row>
    <row r="60" spans="1:76" x14ac:dyDescent="0.25">
      <c r="A60" s="7" t="s">
        <v>125</v>
      </c>
      <c r="G60" s="70"/>
      <c r="H60" s="17"/>
      <c r="I60" s="17"/>
      <c r="J60" s="17"/>
      <c r="K60" s="17"/>
      <c r="L60" s="70"/>
      <c r="M60" s="17"/>
      <c r="N60" s="17"/>
      <c r="O60" s="17"/>
      <c r="P60" s="17"/>
      <c r="Q60" s="70"/>
      <c r="R60" s="17"/>
      <c r="S60" s="17"/>
      <c r="T60" s="17"/>
      <c r="U60" s="17"/>
      <c r="V60" s="70"/>
      <c r="W60" s="17"/>
      <c r="X60" s="17"/>
      <c r="Y60" s="17"/>
      <c r="Z60" s="17"/>
      <c r="AA60" s="70"/>
      <c r="AB60" s="17"/>
      <c r="AC60" s="17"/>
      <c r="AD60" s="17"/>
      <c r="AE60" s="17"/>
      <c r="AF60" s="70"/>
      <c r="AG60" s="17"/>
      <c r="AH60" s="17"/>
      <c r="AI60" s="17"/>
      <c r="AJ60" s="17"/>
      <c r="AK60" s="70"/>
      <c r="AL60" s="17"/>
      <c r="AM60" s="17"/>
      <c r="AN60" s="17"/>
      <c r="AO60" s="17"/>
      <c r="AP60" s="69"/>
      <c r="AQ60" s="2"/>
      <c r="AR60" s="2"/>
      <c r="AS60" s="2"/>
      <c r="AT60" s="2"/>
      <c r="AU60" s="69"/>
      <c r="AV60" s="2"/>
      <c r="AW60" s="2"/>
      <c r="AX60" s="2"/>
      <c r="AY60" s="2"/>
      <c r="AZ60" s="69">
        <v>4.5999999999999996</v>
      </c>
      <c r="BA60" s="2">
        <v>4.4000000000000004</v>
      </c>
      <c r="BB60" s="2">
        <v>4.8</v>
      </c>
      <c r="BC60" s="2">
        <v>5.4</v>
      </c>
      <c r="BD60" s="2">
        <v>4.9000000000000004</v>
      </c>
      <c r="BE60" s="69">
        <v>5</v>
      </c>
      <c r="BF60" s="2">
        <v>4.9000000000000004</v>
      </c>
      <c r="BG60" s="2">
        <v>5.3</v>
      </c>
      <c r="BH60" s="2">
        <v>5.6</v>
      </c>
      <c r="BI60" s="2">
        <v>5.3</v>
      </c>
      <c r="BJ60" s="69">
        <v>5.3</v>
      </c>
      <c r="BK60" s="2">
        <v>5.2</v>
      </c>
      <c r="BL60" s="2">
        <v>5.6</v>
      </c>
      <c r="BM60" s="2">
        <v>6.2</v>
      </c>
      <c r="BN60" s="2">
        <v>5.6</v>
      </c>
      <c r="BO60" s="69">
        <v>5.92</v>
      </c>
      <c r="BP60" s="2">
        <v>5.57</v>
      </c>
      <c r="BQ60" s="2">
        <v>5.93</v>
      </c>
      <c r="BR60" s="2">
        <v>6.47</v>
      </c>
      <c r="BS60" s="2">
        <v>6.03</v>
      </c>
      <c r="BT60" s="69">
        <v>6.15</v>
      </c>
      <c r="BU60" s="2">
        <v>5.9</v>
      </c>
      <c r="BV60" s="2">
        <v>5.8</v>
      </c>
      <c r="BW60" s="2">
        <v>6.66</v>
      </c>
      <c r="BX60" s="2">
        <v>6.19</v>
      </c>
    </row>
    <row r="61" spans="1:76" x14ac:dyDescent="0.25">
      <c r="A61" s="7" t="s">
        <v>84</v>
      </c>
      <c r="B61" s="65">
        <v>5.27</v>
      </c>
      <c r="C61" s="9">
        <v>5.04</v>
      </c>
      <c r="D61" s="9">
        <v>5.33</v>
      </c>
      <c r="E61" s="9">
        <v>5.98</v>
      </c>
      <c r="F61" s="9">
        <v>5.47</v>
      </c>
      <c r="G61" s="70">
        <v>5.42</v>
      </c>
      <c r="H61" s="17">
        <v>5.18</v>
      </c>
      <c r="I61" s="17">
        <v>5.4</v>
      </c>
      <c r="J61" s="17">
        <v>5.99</v>
      </c>
      <c r="K61" s="17">
        <v>5.56</v>
      </c>
      <c r="L61" s="70">
        <v>5.55</v>
      </c>
      <c r="M61" s="17">
        <v>5.0599999999999996</v>
      </c>
      <c r="N61" s="17">
        <v>5.26</v>
      </c>
      <c r="O61" s="17">
        <v>6.03</v>
      </c>
      <c r="P61" s="17">
        <v>5.54</v>
      </c>
      <c r="Q61" s="70">
        <v>5.44</v>
      </c>
      <c r="R61" s="17">
        <v>5.0999999999999996</v>
      </c>
      <c r="S61" s="17">
        <v>5.3</v>
      </c>
      <c r="T61" s="17">
        <v>6</v>
      </c>
      <c r="U61" s="17">
        <v>5.52</v>
      </c>
      <c r="V61" s="70">
        <v>5.34</v>
      </c>
      <c r="W61" s="17">
        <v>5.04</v>
      </c>
      <c r="X61" s="17">
        <v>5.24</v>
      </c>
      <c r="Y61" s="17">
        <v>5.91</v>
      </c>
      <c r="Z61" s="17">
        <v>5.47</v>
      </c>
      <c r="AA61" s="70">
        <v>5.18</v>
      </c>
      <c r="AB61" s="17">
        <v>4.7300000000000004</v>
      </c>
      <c r="AC61" s="17">
        <v>5.04</v>
      </c>
      <c r="AD61" s="17">
        <v>5.73</v>
      </c>
      <c r="AE61" s="17">
        <v>5.24</v>
      </c>
      <c r="AF61" s="70">
        <v>5.33</v>
      </c>
      <c r="AG61" s="17">
        <v>4.8899999999999997</v>
      </c>
      <c r="AH61" s="17">
        <v>5.19</v>
      </c>
      <c r="AI61" s="17">
        <v>5.83</v>
      </c>
      <c r="AJ61" s="17">
        <v>5.37</v>
      </c>
      <c r="AK61" s="70">
        <v>5.4</v>
      </c>
      <c r="AL61" s="17">
        <v>4.9000000000000004</v>
      </c>
      <c r="AM61" s="17">
        <v>5.2</v>
      </c>
      <c r="AN61" s="17">
        <v>5.8</v>
      </c>
      <c r="AO61" s="17">
        <v>5.4</v>
      </c>
      <c r="AP61" s="69">
        <v>5.2</v>
      </c>
      <c r="AQ61" s="2">
        <v>4.5999999999999996</v>
      </c>
      <c r="AR61" s="2">
        <v>5.0999999999999996</v>
      </c>
      <c r="AS61" s="2">
        <v>5.7</v>
      </c>
      <c r="AT61" s="2">
        <v>5.2</v>
      </c>
      <c r="AU61" s="69">
        <v>5.2</v>
      </c>
      <c r="AV61" s="2">
        <v>4.5999999999999996</v>
      </c>
      <c r="AW61" s="2">
        <v>5.0999999999999996</v>
      </c>
      <c r="AX61" s="2">
        <v>5.7</v>
      </c>
      <c r="AY61" s="2">
        <v>5.2</v>
      </c>
      <c r="AZ61" s="69">
        <v>5.6</v>
      </c>
      <c r="BA61" s="2">
        <v>5.0999999999999996</v>
      </c>
      <c r="BB61" s="2">
        <v>5.4</v>
      </c>
      <c r="BC61" s="2">
        <v>5.9</v>
      </c>
      <c r="BD61" s="2">
        <v>5.6</v>
      </c>
      <c r="BE61" s="69">
        <v>5.7</v>
      </c>
      <c r="BF61" s="2">
        <v>5.2</v>
      </c>
      <c r="BG61" s="2">
        <v>5.4</v>
      </c>
      <c r="BH61" s="2">
        <v>6</v>
      </c>
      <c r="BI61" s="2">
        <v>5.7</v>
      </c>
      <c r="BJ61" s="69">
        <v>5.8</v>
      </c>
      <c r="BK61" s="2">
        <v>5.3</v>
      </c>
      <c r="BL61" s="2">
        <v>5.4</v>
      </c>
      <c r="BM61" s="2">
        <v>6.1</v>
      </c>
      <c r="BN61" s="2">
        <v>5.7</v>
      </c>
      <c r="BO61" s="69">
        <v>6.18</v>
      </c>
      <c r="BP61" s="2">
        <v>5.75</v>
      </c>
      <c r="BQ61" s="2">
        <v>5.62</v>
      </c>
      <c r="BR61" s="2">
        <v>6.31</v>
      </c>
      <c r="BS61" s="2">
        <v>6.03</v>
      </c>
      <c r="BT61" s="69">
        <v>6.33</v>
      </c>
      <c r="BU61" s="2">
        <v>5.9</v>
      </c>
      <c r="BV61" s="2">
        <v>5.62</v>
      </c>
      <c r="BW61" s="2">
        <v>6.45</v>
      </c>
      <c r="BX61" s="2">
        <v>6.14</v>
      </c>
    </row>
    <row r="62" spans="1:76" x14ac:dyDescent="0.25">
      <c r="A62" s="7" t="s">
        <v>86</v>
      </c>
      <c r="B62" s="65">
        <v>5.52</v>
      </c>
      <c r="C62" s="9">
        <v>5.43</v>
      </c>
      <c r="D62" s="9">
        <v>5.85</v>
      </c>
      <c r="E62" s="9">
        <v>6.26</v>
      </c>
      <c r="F62" s="9">
        <v>5.83</v>
      </c>
      <c r="G62" s="70">
        <v>5.59</v>
      </c>
      <c r="H62" s="17">
        <v>5.38</v>
      </c>
      <c r="I62" s="17">
        <v>5.76</v>
      </c>
      <c r="J62" s="17">
        <v>6.16</v>
      </c>
      <c r="K62" s="17">
        <v>5.79</v>
      </c>
      <c r="L62" s="70">
        <v>5.91</v>
      </c>
      <c r="M62" s="17">
        <v>5.4</v>
      </c>
      <c r="N62" s="17">
        <v>5.76</v>
      </c>
      <c r="O62" s="17">
        <v>6.26</v>
      </c>
      <c r="P62" s="17">
        <v>5.9</v>
      </c>
      <c r="Q62" s="70">
        <v>5.86</v>
      </c>
      <c r="R62" s="17">
        <v>5.38</v>
      </c>
      <c r="S62" s="17">
        <v>5.69</v>
      </c>
      <c r="T62" s="17">
        <v>6.21</v>
      </c>
      <c r="U62" s="17">
        <v>5.85</v>
      </c>
      <c r="V62" s="70">
        <v>5.75</v>
      </c>
      <c r="W62" s="17">
        <v>5.27</v>
      </c>
      <c r="X62" s="17">
        <v>5.61</v>
      </c>
      <c r="Y62" s="17">
        <v>6.16</v>
      </c>
      <c r="Z62" s="17">
        <v>5.78</v>
      </c>
      <c r="AA62" s="70">
        <v>5.9</v>
      </c>
      <c r="AB62" s="17">
        <v>5.35</v>
      </c>
      <c r="AC62" s="17">
        <v>5.64</v>
      </c>
      <c r="AD62" s="17">
        <v>6.14</v>
      </c>
      <c r="AE62" s="17">
        <v>5.82</v>
      </c>
      <c r="AF62" s="70">
        <v>5.82</v>
      </c>
      <c r="AG62" s="17">
        <v>5.24</v>
      </c>
      <c r="AH62" s="17">
        <v>5.57</v>
      </c>
      <c r="AI62" s="17">
        <v>6.06</v>
      </c>
      <c r="AJ62" s="17">
        <v>5.74</v>
      </c>
      <c r="AK62" s="70">
        <v>6</v>
      </c>
      <c r="AL62" s="17">
        <v>5.4</v>
      </c>
      <c r="AM62" s="17">
        <v>5.7</v>
      </c>
      <c r="AN62" s="17">
        <v>6.2</v>
      </c>
      <c r="AO62" s="17">
        <v>5.9</v>
      </c>
      <c r="AP62" s="69">
        <v>6.1</v>
      </c>
      <c r="AQ62" s="2">
        <v>5.5</v>
      </c>
      <c r="AR62" s="2">
        <v>5.8</v>
      </c>
      <c r="AS62" s="2">
        <v>6.2</v>
      </c>
      <c r="AT62" s="2">
        <v>6</v>
      </c>
      <c r="AU62" s="69">
        <v>6.2</v>
      </c>
      <c r="AV62" s="2">
        <v>5.7</v>
      </c>
      <c r="AW62" s="2">
        <v>5.9</v>
      </c>
      <c r="AX62" s="2">
        <v>6.4</v>
      </c>
      <c r="AY62" s="2">
        <v>6.1</v>
      </c>
      <c r="AZ62" s="69">
        <v>6.2</v>
      </c>
      <c r="BA62" s="2">
        <v>5.7</v>
      </c>
      <c r="BB62" s="2">
        <v>5.9</v>
      </c>
      <c r="BC62" s="2">
        <v>6.3</v>
      </c>
      <c r="BD62" s="2">
        <v>6.1</v>
      </c>
      <c r="BE62" s="69">
        <v>6.2</v>
      </c>
      <c r="BF62" s="2">
        <v>5.7</v>
      </c>
      <c r="BG62" s="2">
        <v>5.9</v>
      </c>
      <c r="BH62" s="2">
        <v>6.3</v>
      </c>
      <c r="BI62" s="2">
        <v>6.1</v>
      </c>
      <c r="BJ62" s="69">
        <v>6.3</v>
      </c>
      <c r="BK62" s="2">
        <v>5.8</v>
      </c>
      <c r="BL62" s="2">
        <v>6</v>
      </c>
      <c r="BM62" s="2">
        <v>6.3</v>
      </c>
      <c r="BN62" s="2">
        <v>6.2</v>
      </c>
      <c r="BO62" s="69">
        <v>6.62</v>
      </c>
      <c r="BP62" s="2">
        <v>6.19</v>
      </c>
      <c r="BQ62" s="2">
        <v>6.16</v>
      </c>
      <c r="BR62" s="2">
        <v>6.6</v>
      </c>
      <c r="BS62" s="2">
        <v>6.46</v>
      </c>
      <c r="BT62" s="69">
        <v>6.88</v>
      </c>
      <c r="BU62" s="2">
        <v>6.52</v>
      </c>
      <c r="BV62" s="2">
        <v>6.24</v>
      </c>
      <c r="BW62" s="2">
        <v>6.72</v>
      </c>
      <c r="BX62" s="2">
        <v>6.65</v>
      </c>
    </row>
    <row r="63" spans="1:76" x14ac:dyDescent="0.25">
      <c r="A63" s="7" t="s">
        <v>87</v>
      </c>
      <c r="B63" s="65">
        <v>5.4</v>
      </c>
      <c r="C63" s="9">
        <v>5.69</v>
      </c>
      <c r="D63" s="9">
        <v>5.5</v>
      </c>
      <c r="E63" s="9">
        <v>5.49</v>
      </c>
      <c r="F63" s="9">
        <v>5.58</v>
      </c>
      <c r="G63" s="70">
        <v>5.67</v>
      </c>
      <c r="H63" s="17">
        <v>5.78</v>
      </c>
      <c r="I63" s="17">
        <v>5.62</v>
      </c>
      <c r="J63" s="17">
        <v>5.68</v>
      </c>
      <c r="K63" s="17">
        <v>5.76</v>
      </c>
      <c r="L63" s="70">
        <v>5.89</v>
      </c>
      <c r="M63" s="17">
        <v>5.79</v>
      </c>
      <c r="N63" s="17">
        <v>5.65</v>
      </c>
      <c r="O63" s="17">
        <v>5.81</v>
      </c>
      <c r="P63" s="17">
        <v>5.85</v>
      </c>
      <c r="Q63" s="70">
        <v>5.89</v>
      </c>
      <c r="R63" s="17">
        <v>5.89</v>
      </c>
      <c r="S63" s="17">
        <v>5.65</v>
      </c>
      <c r="T63" s="17">
        <v>5.84</v>
      </c>
      <c r="U63" s="17">
        <v>5.88</v>
      </c>
      <c r="V63" s="70">
        <v>5.9</v>
      </c>
      <c r="W63" s="17">
        <v>5.89</v>
      </c>
      <c r="X63" s="17">
        <v>5.57</v>
      </c>
      <c r="Y63" s="17">
        <v>5.81</v>
      </c>
      <c r="Z63" s="17">
        <v>5.83</v>
      </c>
      <c r="AA63" s="70">
        <v>6.12</v>
      </c>
      <c r="AB63" s="17">
        <v>5.99</v>
      </c>
      <c r="AC63" s="17">
        <v>5.68</v>
      </c>
      <c r="AD63" s="17">
        <v>5.9</v>
      </c>
      <c r="AE63" s="17">
        <v>5.99</v>
      </c>
      <c r="AF63" s="70">
        <v>6.2</v>
      </c>
      <c r="AG63" s="17">
        <v>6.02</v>
      </c>
      <c r="AH63" s="17">
        <v>5.66</v>
      </c>
      <c r="AI63" s="17">
        <v>5.86</v>
      </c>
      <c r="AJ63" s="17">
        <v>6</v>
      </c>
      <c r="AK63" s="70">
        <v>6.3</v>
      </c>
      <c r="AL63" s="17">
        <v>6.2</v>
      </c>
      <c r="AM63" s="17">
        <v>5.7</v>
      </c>
      <c r="AN63" s="17">
        <v>5.9</v>
      </c>
      <c r="AO63" s="17">
        <v>6.1</v>
      </c>
      <c r="AP63" s="69">
        <v>6.3</v>
      </c>
      <c r="AQ63" s="2">
        <v>6.1</v>
      </c>
      <c r="AR63" s="2">
        <v>5.7</v>
      </c>
      <c r="AS63" s="2">
        <v>5.9</v>
      </c>
      <c r="AT63" s="2">
        <v>6.1</v>
      </c>
      <c r="AU63" s="69">
        <v>6.3</v>
      </c>
      <c r="AV63" s="2">
        <v>6.2</v>
      </c>
      <c r="AW63" s="2">
        <v>5.8</v>
      </c>
      <c r="AX63" s="2">
        <v>6</v>
      </c>
      <c r="AY63" s="2">
        <v>6.1</v>
      </c>
      <c r="AZ63" s="69">
        <v>6.2</v>
      </c>
      <c r="BA63" s="2">
        <v>6.2</v>
      </c>
      <c r="BB63" s="2">
        <v>5.7</v>
      </c>
      <c r="BC63" s="2">
        <v>5.9</v>
      </c>
      <c r="BD63" s="2">
        <v>6</v>
      </c>
      <c r="BE63" s="69">
        <v>6.2</v>
      </c>
      <c r="BF63" s="2">
        <v>6.2</v>
      </c>
      <c r="BG63" s="2">
        <v>5.7</v>
      </c>
      <c r="BH63" s="2">
        <v>5.9</v>
      </c>
      <c r="BI63" s="2">
        <v>6</v>
      </c>
      <c r="BJ63" s="69">
        <v>6.2</v>
      </c>
      <c r="BK63" s="2">
        <v>6.1</v>
      </c>
      <c r="BL63" s="2">
        <v>5.7</v>
      </c>
      <c r="BM63" s="2">
        <v>5.8</v>
      </c>
      <c r="BN63" s="2">
        <v>6</v>
      </c>
      <c r="BO63" s="69">
        <v>6.13</v>
      </c>
      <c r="BP63" s="2">
        <v>6.08</v>
      </c>
      <c r="BQ63" s="2">
        <v>5.65</v>
      </c>
      <c r="BR63" s="2">
        <v>5.83</v>
      </c>
      <c r="BS63" s="2">
        <v>5.99</v>
      </c>
      <c r="BT63" s="69">
        <v>6.27</v>
      </c>
      <c r="BU63" s="2">
        <v>6.17</v>
      </c>
      <c r="BV63" s="2">
        <v>5.71</v>
      </c>
      <c r="BW63" s="2">
        <v>5.91</v>
      </c>
      <c r="BX63" s="2">
        <v>6.08</v>
      </c>
    </row>
    <row r="64" spans="1:76" x14ac:dyDescent="0.25">
      <c r="A64" s="7" t="s">
        <v>142</v>
      </c>
      <c r="G64" s="70"/>
      <c r="H64" s="17"/>
      <c r="I64" s="17"/>
      <c r="J64" s="17"/>
      <c r="K64" s="17"/>
      <c r="L64" s="70"/>
      <c r="M64" s="17"/>
      <c r="N64" s="17"/>
      <c r="O64" s="17"/>
      <c r="P64" s="17"/>
      <c r="Q64" s="70"/>
      <c r="R64" s="17"/>
      <c r="S64" s="17"/>
      <c r="T64" s="17"/>
      <c r="U64" s="17"/>
      <c r="V64" s="70"/>
      <c r="W64" s="17"/>
      <c r="X64" s="17"/>
      <c r="Y64" s="17"/>
      <c r="Z64" s="17"/>
      <c r="AA64" s="70">
        <v>6.34</v>
      </c>
      <c r="AB64" s="17">
        <v>5.89</v>
      </c>
      <c r="AC64" s="17">
        <v>6.22</v>
      </c>
      <c r="AD64" s="17">
        <v>6.6</v>
      </c>
      <c r="AE64" s="17">
        <v>6.33</v>
      </c>
      <c r="AF64" s="70">
        <v>6.41</v>
      </c>
      <c r="AG64" s="17">
        <v>5.87</v>
      </c>
      <c r="AH64" s="17">
        <v>6.21</v>
      </c>
      <c r="AI64" s="17">
        <v>6.64</v>
      </c>
      <c r="AJ64" s="17">
        <v>6.34</v>
      </c>
      <c r="AK64" s="70">
        <v>6.4</v>
      </c>
      <c r="AL64" s="17">
        <v>5.9</v>
      </c>
      <c r="AM64" s="17">
        <v>6.2</v>
      </c>
      <c r="AN64" s="17">
        <v>6.6</v>
      </c>
      <c r="AO64" s="17">
        <v>6.3</v>
      </c>
      <c r="AP64" s="69">
        <v>6.4</v>
      </c>
      <c r="AQ64" s="2">
        <v>5.7</v>
      </c>
      <c r="AR64" s="2">
        <v>6.1</v>
      </c>
      <c r="AS64" s="2">
        <v>6.6</v>
      </c>
      <c r="AT64" s="2">
        <v>6.2</v>
      </c>
      <c r="AU64" s="69">
        <v>6.5</v>
      </c>
      <c r="AV64" s="2">
        <v>6.1</v>
      </c>
      <c r="AW64" s="2">
        <v>6.3</v>
      </c>
      <c r="AX64" s="2">
        <v>6.8</v>
      </c>
      <c r="AY64" s="2">
        <v>6.5</v>
      </c>
      <c r="AZ64" s="69">
        <v>6.4</v>
      </c>
      <c r="BA64" s="2">
        <v>6</v>
      </c>
      <c r="BB64" s="2">
        <v>6.2</v>
      </c>
      <c r="BC64" s="2">
        <v>6.7</v>
      </c>
      <c r="BD64" s="2">
        <v>6.4</v>
      </c>
      <c r="BJ64" s="69">
        <v>6.4</v>
      </c>
      <c r="BK64" s="2">
        <v>6.1</v>
      </c>
      <c r="BL64" s="2">
        <v>6.1</v>
      </c>
      <c r="BM64" s="2">
        <v>6.7</v>
      </c>
      <c r="BN64" s="2">
        <v>6.4</v>
      </c>
      <c r="BO64" s="69"/>
      <c r="BP64" s="2"/>
      <c r="BQ64" s="2"/>
      <c r="BR64" s="2"/>
      <c r="BS64" s="2"/>
      <c r="BT64" s="69"/>
      <c r="BU64" s="2"/>
      <c r="BV64" s="2"/>
      <c r="BW64" s="2"/>
      <c r="BX64" s="2"/>
    </row>
    <row r="65" spans="1:76" x14ac:dyDescent="0.25">
      <c r="A65" s="7" t="s">
        <v>145</v>
      </c>
      <c r="G65" s="70"/>
      <c r="H65" s="17"/>
      <c r="I65" s="17"/>
      <c r="J65" s="17"/>
      <c r="K65" s="17"/>
      <c r="L65" s="70"/>
      <c r="M65" s="17"/>
      <c r="N65" s="17"/>
      <c r="O65" s="17"/>
      <c r="P65" s="17"/>
      <c r="Q65" s="70"/>
      <c r="R65" s="17"/>
      <c r="S65" s="17"/>
      <c r="T65" s="17"/>
      <c r="U65" s="17"/>
      <c r="V65" s="70"/>
      <c r="W65" s="17"/>
      <c r="X65" s="17"/>
      <c r="Y65" s="17"/>
      <c r="Z65" s="17"/>
      <c r="AA65" s="70">
        <v>7.37</v>
      </c>
      <c r="AB65" s="17">
        <v>6.99</v>
      </c>
      <c r="AC65" s="17">
        <v>6.67</v>
      </c>
      <c r="AD65" s="17">
        <v>7.51</v>
      </c>
      <c r="AE65" s="17">
        <v>7.2</v>
      </c>
      <c r="AF65" s="70">
        <v>7.07</v>
      </c>
      <c r="AG65" s="17">
        <v>7.35</v>
      </c>
      <c r="AH65" s="17">
        <v>6.63</v>
      </c>
      <c r="AI65" s="17">
        <v>7.49</v>
      </c>
      <c r="AJ65" s="17">
        <v>7.21</v>
      </c>
      <c r="AK65" s="70"/>
      <c r="AL65" s="17"/>
      <c r="AM65" s="17"/>
      <c r="AN65" s="17"/>
      <c r="AO65" s="17"/>
      <c r="AP65" s="69"/>
      <c r="AQ65" s="2"/>
      <c r="AR65" s="2"/>
      <c r="AS65" s="2"/>
      <c r="AT65" s="2"/>
      <c r="AU65" s="69"/>
      <c r="AV65" s="2"/>
      <c r="AW65" s="2"/>
      <c r="AX65" s="2"/>
      <c r="AY65" s="2"/>
      <c r="AZ65" s="69"/>
      <c r="BA65" s="2"/>
      <c r="BB65" s="2"/>
      <c r="BC65" s="2"/>
      <c r="BD65" s="2"/>
      <c r="BJ65" s="69"/>
      <c r="BK65" s="2"/>
      <c r="BL65" s="2"/>
      <c r="BM65" s="2"/>
      <c r="BN65" s="2"/>
      <c r="BO65" s="69"/>
      <c r="BP65" s="2"/>
      <c r="BQ65" s="2"/>
      <c r="BR65" s="2"/>
      <c r="BS65" s="2"/>
      <c r="BT65" s="69"/>
      <c r="BU65" s="2"/>
      <c r="BV65" s="2"/>
      <c r="BW65" s="2"/>
      <c r="BX65" s="2"/>
    </row>
    <row r="66" spans="1:76" x14ac:dyDescent="0.25">
      <c r="A66" s="7" t="s">
        <v>88</v>
      </c>
      <c r="G66" s="70"/>
      <c r="H66" s="17"/>
      <c r="I66" s="17"/>
      <c r="J66" s="17"/>
      <c r="K66" s="17"/>
      <c r="L66" s="70"/>
      <c r="M66" s="17"/>
      <c r="N66" s="17"/>
      <c r="O66" s="17"/>
      <c r="P66" s="17"/>
      <c r="Q66" s="70"/>
      <c r="R66" s="17"/>
      <c r="S66" s="17"/>
      <c r="T66" s="17"/>
      <c r="U66" s="17"/>
      <c r="V66" s="70"/>
      <c r="W66" s="17"/>
      <c r="X66" s="17"/>
      <c r="Y66" s="17"/>
      <c r="Z66" s="17"/>
      <c r="AA66" s="70"/>
      <c r="AB66" s="17"/>
      <c r="AC66" s="17"/>
      <c r="AD66" s="17"/>
      <c r="AE66" s="17"/>
      <c r="AF66" s="70">
        <v>7.41</v>
      </c>
      <c r="AG66" s="17">
        <v>6.92</v>
      </c>
      <c r="AH66" s="17">
        <v>7.05</v>
      </c>
      <c r="AI66" s="17">
        <v>7.76</v>
      </c>
      <c r="AJ66" s="17">
        <v>7.35</v>
      </c>
      <c r="AK66" s="70">
        <v>7.3</v>
      </c>
      <c r="AL66" s="17">
        <v>6.9</v>
      </c>
      <c r="AM66" s="17">
        <v>7</v>
      </c>
      <c r="AN66" s="17">
        <v>7.7</v>
      </c>
      <c r="AO66" s="17">
        <v>7.3</v>
      </c>
      <c r="AP66" s="69">
        <v>7.3</v>
      </c>
      <c r="AQ66" s="2">
        <v>6.9</v>
      </c>
      <c r="AR66" s="2">
        <v>7</v>
      </c>
      <c r="AS66" s="2">
        <v>7.8</v>
      </c>
      <c r="AT66" s="2">
        <v>7.3</v>
      </c>
      <c r="AU66" s="69">
        <v>7.3</v>
      </c>
      <c r="AV66" s="2">
        <v>6.9</v>
      </c>
      <c r="AW66" s="2">
        <v>7</v>
      </c>
      <c r="AX66" s="2">
        <v>7.8</v>
      </c>
      <c r="AY66" s="2">
        <v>7.3</v>
      </c>
      <c r="AZ66" s="69">
        <v>7.2</v>
      </c>
      <c r="BA66" s="2">
        <v>6.8</v>
      </c>
      <c r="BB66" s="2">
        <v>6.9</v>
      </c>
      <c r="BC66" s="2">
        <v>7.6</v>
      </c>
      <c r="BD66" s="2">
        <v>7.2</v>
      </c>
      <c r="BE66" s="69">
        <v>7.1</v>
      </c>
      <c r="BF66" s="2">
        <v>6.7</v>
      </c>
      <c r="BG66" s="2">
        <v>6.7</v>
      </c>
      <c r="BH66" s="2">
        <v>7.4</v>
      </c>
      <c r="BI66" s="2">
        <v>7</v>
      </c>
      <c r="BJ66" s="69">
        <v>7.1</v>
      </c>
      <c r="BK66" s="2">
        <v>6.7</v>
      </c>
      <c r="BL66" s="2">
        <v>6.7</v>
      </c>
      <c r="BM66" s="2">
        <v>7.4</v>
      </c>
      <c r="BN66" s="2">
        <v>7</v>
      </c>
      <c r="BO66" s="69">
        <v>7.26</v>
      </c>
      <c r="BP66" s="2">
        <v>6.82</v>
      </c>
      <c r="BQ66" s="2">
        <v>6.71</v>
      </c>
      <c r="BR66" s="2">
        <v>7.4</v>
      </c>
      <c r="BS66" s="2">
        <v>7.11</v>
      </c>
      <c r="BT66" s="69">
        <v>7.28</v>
      </c>
      <c r="BU66" s="2">
        <v>6.89</v>
      </c>
      <c r="BV66" s="2">
        <v>6.55</v>
      </c>
      <c r="BW66" s="2">
        <v>7.36</v>
      </c>
      <c r="BX66" s="2">
        <v>7.08</v>
      </c>
    </row>
    <row r="67" spans="1:76" x14ac:dyDescent="0.25">
      <c r="A67" s="7" t="s">
        <v>89</v>
      </c>
      <c r="B67" s="65">
        <v>5.37</v>
      </c>
      <c r="C67" s="9">
        <v>5.36</v>
      </c>
      <c r="D67" s="9">
        <v>5.94</v>
      </c>
      <c r="E67" s="9">
        <v>6.23</v>
      </c>
      <c r="F67" s="9">
        <v>5.79</v>
      </c>
      <c r="G67" s="70">
        <v>5.27</v>
      </c>
      <c r="H67" s="17">
        <v>5.2</v>
      </c>
      <c r="I67" s="17">
        <v>5.64</v>
      </c>
      <c r="J67" s="17">
        <v>6.01</v>
      </c>
      <c r="K67" s="17">
        <v>5.61</v>
      </c>
      <c r="L67" s="70">
        <v>5.48</v>
      </c>
      <c r="M67" s="17">
        <v>5.14</v>
      </c>
      <c r="N67" s="17">
        <v>5.55</v>
      </c>
      <c r="O67" s="17">
        <v>5.98</v>
      </c>
      <c r="P67" s="17">
        <v>5.61</v>
      </c>
      <c r="Q67" s="70">
        <v>5.42</v>
      </c>
      <c r="R67" s="17">
        <v>5.2</v>
      </c>
      <c r="S67" s="17">
        <v>5.55</v>
      </c>
      <c r="T67" s="17">
        <v>5.82</v>
      </c>
      <c r="U67" s="17">
        <v>5.56</v>
      </c>
      <c r="V67" s="70">
        <v>5.51</v>
      </c>
      <c r="W67" s="17">
        <v>5.37</v>
      </c>
      <c r="X67" s="17">
        <v>5.61</v>
      </c>
      <c r="Y67" s="17">
        <v>5.97</v>
      </c>
      <c r="Z67" s="17">
        <v>5.67</v>
      </c>
      <c r="AA67" s="70">
        <v>5.74</v>
      </c>
      <c r="AB67" s="17">
        <v>5.4</v>
      </c>
      <c r="AC67" s="17">
        <v>5.88</v>
      </c>
      <c r="AD67" s="17">
        <v>6.34</v>
      </c>
      <c r="AE67" s="17">
        <v>5.9</v>
      </c>
      <c r="AF67" s="70">
        <v>5.67</v>
      </c>
      <c r="AG67" s="17">
        <v>5.38</v>
      </c>
      <c r="AH67" s="17">
        <v>5.88</v>
      </c>
      <c r="AI67" s="17">
        <v>6.43</v>
      </c>
      <c r="AJ67" s="17">
        <v>5.91</v>
      </c>
      <c r="AK67" s="70">
        <v>5.7</v>
      </c>
      <c r="AL67" s="17">
        <v>5.4</v>
      </c>
      <c r="AM67" s="17">
        <v>5.8</v>
      </c>
      <c r="AN67" s="17">
        <v>6.3</v>
      </c>
      <c r="AO67" s="17">
        <v>5.9</v>
      </c>
      <c r="AP67" s="69">
        <v>5.8</v>
      </c>
      <c r="AQ67" s="2">
        <v>5.4</v>
      </c>
      <c r="AR67" s="2">
        <v>5.8</v>
      </c>
      <c r="AS67" s="2">
        <v>6.3</v>
      </c>
      <c r="AT67" s="2">
        <v>5.9</v>
      </c>
      <c r="AU67" s="69">
        <v>6</v>
      </c>
      <c r="AV67" s="2">
        <v>5.8</v>
      </c>
      <c r="AW67" s="2">
        <v>5.8</v>
      </c>
      <c r="AX67" s="2">
        <v>6.4</v>
      </c>
      <c r="AY67" s="2">
        <v>6.1</v>
      </c>
      <c r="AZ67" s="69">
        <v>6.1</v>
      </c>
      <c r="BA67" s="2">
        <v>6</v>
      </c>
      <c r="BB67" s="2">
        <v>6</v>
      </c>
      <c r="BC67" s="2">
        <v>6.5</v>
      </c>
      <c r="BD67" s="2">
        <v>6.2</v>
      </c>
      <c r="BE67" s="69">
        <v>6.1</v>
      </c>
      <c r="BF67" s="2">
        <v>5.8</v>
      </c>
      <c r="BG67" s="2">
        <v>6</v>
      </c>
      <c r="BH67" s="2">
        <v>6.4</v>
      </c>
      <c r="BI67" s="2">
        <v>6.2</v>
      </c>
      <c r="BJ67" s="69">
        <v>6.1</v>
      </c>
      <c r="BK67" s="2">
        <v>5.8</v>
      </c>
      <c r="BL67" s="2">
        <v>6</v>
      </c>
      <c r="BM67" s="2">
        <v>6.4</v>
      </c>
      <c r="BN67" s="2">
        <v>6.2</v>
      </c>
      <c r="BO67" s="69">
        <v>6.39</v>
      </c>
      <c r="BP67" s="2">
        <v>6.07</v>
      </c>
      <c r="BQ67" s="2">
        <v>5.82</v>
      </c>
      <c r="BR67" s="2">
        <v>6.54</v>
      </c>
      <c r="BS67" s="2">
        <v>6.27</v>
      </c>
      <c r="BT67" s="69">
        <v>6.54</v>
      </c>
      <c r="BU67" s="2">
        <v>6.21</v>
      </c>
      <c r="BV67" s="2">
        <v>5.86</v>
      </c>
      <c r="BW67" s="2">
        <v>6.5</v>
      </c>
      <c r="BX67" s="2">
        <v>6.34</v>
      </c>
    </row>
    <row r="68" spans="1:76" x14ac:dyDescent="0.25">
      <c r="A68" s="7" t="s">
        <v>90</v>
      </c>
      <c r="G68" s="70"/>
      <c r="H68" s="17"/>
      <c r="I68" s="17"/>
      <c r="J68" s="17"/>
      <c r="K68" s="17"/>
      <c r="L68" s="70"/>
      <c r="M68" s="17"/>
      <c r="N68" s="17"/>
      <c r="O68" s="17"/>
      <c r="P68" s="17"/>
      <c r="Q68" s="70"/>
      <c r="R68" s="17"/>
      <c r="S68" s="17"/>
      <c r="T68" s="17"/>
      <c r="U68" s="17"/>
      <c r="V68" s="70"/>
      <c r="W68" s="17"/>
      <c r="X68" s="17"/>
      <c r="Y68" s="17"/>
      <c r="Z68" s="17"/>
      <c r="AA68" s="70"/>
      <c r="AB68" s="17"/>
      <c r="AC68" s="17"/>
      <c r="AD68" s="17"/>
      <c r="AE68" s="17"/>
      <c r="AF68" s="70"/>
      <c r="AG68" s="17"/>
      <c r="AH68" s="17"/>
      <c r="AI68" s="17"/>
      <c r="AJ68" s="17"/>
      <c r="AK68" s="70"/>
      <c r="AL68" s="17"/>
      <c r="AM68" s="17"/>
      <c r="AN68" s="17"/>
      <c r="AO68" s="17"/>
      <c r="AP68" s="69"/>
      <c r="AQ68" s="2"/>
      <c r="AR68" s="2"/>
      <c r="AS68" s="2"/>
      <c r="AT68" s="2"/>
      <c r="AU68" s="69"/>
      <c r="AV68" s="2"/>
      <c r="AW68" s="2"/>
      <c r="AX68" s="2"/>
      <c r="AY68" s="2"/>
      <c r="AZ68" s="69">
        <v>6.3</v>
      </c>
      <c r="BA68" s="2">
        <v>5.8</v>
      </c>
      <c r="BB68" s="2">
        <v>6</v>
      </c>
      <c r="BC68" s="2">
        <v>6.4</v>
      </c>
      <c r="BD68" s="2">
        <v>6.2</v>
      </c>
      <c r="BE68" s="69">
        <v>6.4</v>
      </c>
      <c r="BF68" s="2">
        <v>6</v>
      </c>
      <c r="BG68" s="2">
        <v>6</v>
      </c>
      <c r="BH68" s="2">
        <v>6.4</v>
      </c>
      <c r="BI68" s="2">
        <v>6.3</v>
      </c>
      <c r="BJ68" s="69">
        <v>6.4</v>
      </c>
      <c r="BK68" s="2">
        <v>6</v>
      </c>
      <c r="BL68" s="2">
        <v>6.1</v>
      </c>
      <c r="BM68" s="2">
        <v>6.4</v>
      </c>
      <c r="BN68" s="2">
        <v>6.3</v>
      </c>
      <c r="BO68" s="69">
        <v>6.57</v>
      </c>
      <c r="BP68" s="2">
        <v>6.12</v>
      </c>
      <c r="BQ68" s="2">
        <v>6.05</v>
      </c>
      <c r="BR68" s="2">
        <v>6.53</v>
      </c>
      <c r="BS68" s="2">
        <v>6.38</v>
      </c>
      <c r="BT68" s="69">
        <v>6.59</v>
      </c>
      <c r="BU68" s="2">
        <v>6</v>
      </c>
      <c r="BV68" s="2">
        <v>5.92</v>
      </c>
      <c r="BW68" s="2">
        <v>6.5</v>
      </c>
      <c r="BX68" s="2">
        <v>6.32</v>
      </c>
    </row>
    <row r="69" spans="1:76" x14ac:dyDescent="0.25">
      <c r="A69" s="7" t="s">
        <v>91</v>
      </c>
      <c r="G69" s="70"/>
      <c r="H69" s="17"/>
      <c r="I69" s="17"/>
      <c r="J69" s="17"/>
      <c r="K69" s="17"/>
      <c r="L69" s="70"/>
      <c r="M69" s="17"/>
      <c r="N69" s="17"/>
      <c r="O69" s="17"/>
      <c r="P69" s="17"/>
      <c r="Q69" s="70"/>
      <c r="R69" s="17"/>
      <c r="S69" s="17"/>
      <c r="T69" s="17"/>
      <c r="U69" s="17"/>
      <c r="V69" s="70"/>
      <c r="W69" s="17"/>
      <c r="X69" s="17"/>
      <c r="Y69" s="17"/>
      <c r="Z69" s="17"/>
      <c r="AA69" s="70">
        <v>6.49</v>
      </c>
      <c r="AB69" s="17">
        <v>6.29</v>
      </c>
      <c r="AC69" s="17">
        <v>6.29</v>
      </c>
      <c r="AD69" s="17">
        <v>6.69</v>
      </c>
      <c r="AE69" s="17">
        <v>6.5</v>
      </c>
      <c r="AF69" s="70">
        <v>6.61</v>
      </c>
      <c r="AG69" s="17">
        <v>6.4</v>
      </c>
      <c r="AH69" s="17">
        <v>6.26</v>
      </c>
      <c r="AI69" s="17">
        <v>6.76</v>
      </c>
      <c r="AJ69" s="17">
        <v>6.57</v>
      </c>
      <c r="AK69" s="70">
        <v>6.5</v>
      </c>
      <c r="AL69" s="17">
        <v>6.3</v>
      </c>
      <c r="AM69" s="17">
        <v>6.2</v>
      </c>
      <c r="AN69" s="17">
        <v>6.7</v>
      </c>
      <c r="AO69" s="17">
        <v>6.5</v>
      </c>
      <c r="AP69" s="69">
        <v>6.4</v>
      </c>
      <c r="AQ69" s="2">
        <v>6.2</v>
      </c>
      <c r="AR69" s="2">
        <v>6.2</v>
      </c>
      <c r="AS69" s="2">
        <v>6.6</v>
      </c>
      <c r="AT69" s="2">
        <v>6.4</v>
      </c>
      <c r="AU69" s="69">
        <v>5.8</v>
      </c>
      <c r="AV69" s="2">
        <v>5.8</v>
      </c>
      <c r="AW69" s="2">
        <v>5.8</v>
      </c>
      <c r="AX69" s="2">
        <v>6.2</v>
      </c>
      <c r="AY69" s="2">
        <v>5.9</v>
      </c>
      <c r="AZ69" s="69">
        <v>6</v>
      </c>
      <c r="BA69" s="2">
        <v>6</v>
      </c>
      <c r="BB69" s="2">
        <v>5.9</v>
      </c>
      <c r="BC69" s="2">
        <v>6.2</v>
      </c>
      <c r="BD69" s="2">
        <v>6.1</v>
      </c>
      <c r="BE69" s="69">
        <v>6.3</v>
      </c>
      <c r="BF69" s="2">
        <v>6.1</v>
      </c>
      <c r="BG69" s="2">
        <v>6</v>
      </c>
      <c r="BH69" s="2">
        <v>6.4</v>
      </c>
      <c r="BI69" s="2">
        <v>6.3</v>
      </c>
      <c r="BJ69" s="69">
        <v>6.3</v>
      </c>
      <c r="BK69" s="2">
        <v>6.2</v>
      </c>
      <c r="BL69" s="2">
        <v>6</v>
      </c>
      <c r="BM69" s="2">
        <v>6.4</v>
      </c>
      <c r="BN69" s="2">
        <v>6.3</v>
      </c>
      <c r="BO69" s="69">
        <v>6.48</v>
      </c>
      <c r="BP69" s="2">
        <v>6.35</v>
      </c>
      <c r="BQ69" s="2">
        <v>6.05</v>
      </c>
      <c r="BR69" s="2">
        <v>6.63</v>
      </c>
      <c r="BS69" s="2">
        <v>6.44</v>
      </c>
      <c r="BT69" s="69">
        <v>6.36</v>
      </c>
      <c r="BU69" s="2">
        <v>6.23</v>
      </c>
      <c r="BV69" s="2">
        <v>5.92</v>
      </c>
      <c r="BW69" s="2">
        <v>6.54</v>
      </c>
      <c r="BX69" s="2">
        <v>6.32</v>
      </c>
    </row>
    <row r="70" spans="1:76" x14ac:dyDescent="0.25">
      <c r="A70" s="7" t="s">
        <v>92</v>
      </c>
      <c r="B70" s="65">
        <v>6.62</v>
      </c>
      <c r="C70" s="9">
        <v>6.57</v>
      </c>
      <c r="D70" s="9">
        <v>6.55</v>
      </c>
      <c r="E70" s="9">
        <v>6.94</v>
      </c>
      <c r="F70" s="9">
        <v>6.73</v>
      </c>
      <c r="G70" s="70">
        <v>6.7</v>
      </c>
      <c r="H70" s="17">
        <v>6.48</v>
      </c>
      <c r="I70" s="17">
        <v>6.56</v>
      </c>
      <c r="J70" s="17">
        <v>6.96</v>
      </c>
      <c r="K70" s="17">
        <v>6.74</v>
      </c>
      <c r="L70" s="70">
        <v>6.65</v>
      </c>
      <c r="M70" s="17">
        <v>6.29</v>
      </c>
      <c r="N70" s="17">
        <v>6.25</v>
      </c>
      <c r="O70" s="17">
        <v>6.8</v>
      </c>
      <c r="P70" s="17">
        <v>6.57</v>
      </c>
      <c r="Q70" s="70">
        <v>6.56</v>
      </c>
      <c r="R70" s="17">
        <v>6.24</v>
      </c>
      <c r="S70" s="17">
        <v>6.16</v>
      </c>
      <c r="T70" s="17">
        <v>6.77</v>
      </c>
      <c r="U70" s="17">
        <v>6.49</v>
      </c>
      <c r="V70" s="70"/>
      <c r="W70" s="17"/>
      <c r="X70" s="17"/>
      <c r="Y70" s="17"/>
      <c r="Z70" s="17"/>
      <c r="AA70" s="70">
        <v>6.75</v>
      </c>
      <c r="AB70" s="17">
        <v>6.4</v>
      </c>
      <c r="AC70" s="17">
        <v>6.33</v>
      </c>
      <c r="AD70" s="17">
        <v>6.96</v>
      </c>
      <c r="AE70" s="17">
        <v>6.68</v>
      </c>
      <c r="AF70" s="70">
        <v>6.88</v>
      </c>
      <c r="AG70" s="17">
        <v>6.52</v>
      </c>
      <c r="AH70" s="17">
        <v>6.39</v>
      </c>
      <c r="AI70" s="17">
        <v>7.05</v>
      </c>
      <c r="AJ70" s="17">
        <v>6.77</v>
      </c>
      <c r="AK70" s="70">
        <v>6.9</v>
      </c>
      <c r="AL70" s="17">
        <v>6.6</v>
      </c>
      <c r="AM70" s="17">
        <v>6.4</v>
      </c>
      <c r="AN70" s="17">
        <v>7.1</v>
      </c>
      <c r="AO70" s="17">
        <v>6.8</v>
      </c>
      <c r="AP70" s="69">
        <v>6.9</v>
      </c>
      <c r="AQ70" s="2">
        <v>6.6</v>
      </c>
      <c r="AR70" s="2">
        <v>6.4</v>
      </c>
      <c r="AS70" s="2">
        <v>7.1</v>
      </c>
      <c r="AT70" s="2">
        <v>6.8</v>
      </c>
      <c r="AU70" s="69">
        <v>7</v>
      </c>
      <c r="AV70" s="2">
        <v>6.7</v>
      </c>
      <c r="AW70" s="2">
        <v>6.4</v>
      </c>
      <c r="AX70" s="2">
        <v>7.2</v>
      </c>
      <c r="AY70" s="2">
        <v>6.9</v>
      </c>
      <c r="AZ70" s="69">
        <v>7.1</v>
      </c>
      <c r="BA70" s="2">
        <v>6.8</v>
      </c>
      <c r="BB70" s="2">
        <v>6.5</v>
      </c>
      <c r="BC70" s="2">
        <v>7.3</v>
      </c>
      <c r="BD70" s="2">
        <v>7</v>
      </c>
      <c r="BE70" s="69">
        <v>7.2</v>
      </c>
      <c r="BF70" s="2">
        <v>6.9</v>
      </c>
      <c r="BG70" s="2">
        <v>6.5</v>
      </c>
      <c r="BH70" s="2">
        <v>7.3</v>
      </c>
      <c r="BI70" s="2">
        <v>7.1</v>
      </c>
      <c r="BJ70" s="69">
        <v>7.2</v>
      </c>
      <c r="BK70" s="2">
        <v>6.9</v>
      </c>
      <c r="BL70" s="2">
        <v>6.5</v>
      </c>
      <c r="BM70" s="2">
        <v>7.3</v>
      </c>
      <c r="BN70" s="2">
        <v>7</v>
      </c>
      <c r="BO70" s="69">
        <v>7.25</v>
      </c>
      <c r="BP70" s="2">
        <v>6.95</v>
      </c>
      <c r="BQ70" s="2">
        <v>6.42</v>
      </c>
      <c r="BR70" s="2">
        <v>7.39</v>
      </c>
      <c r="BS70" s="2">
        <v>7.06</v>
      </c>
      <c r="BT70" s="69">
        <v>7.28</v>
      </c>
      <c r="BU70" s="2">
        <v>7</v>
      </c>
      <c r="BV70" s="2">
        <v>6.37</v>
      </c>
      <c r="BW70" s="2">
        <v>7.39</v>
      </c>
      <c r="BX70" s="2">
        <v>7.08</v>
      </c>
    </row>
    <row r="71" spans="1:76" x14ac:dyDescent="0.25">
      <c r="A71" s="7" t="s">
        <v>94</v>
      </c>
      <c r="B71" s="65">
        <v>5.41</v>
      </c>
      <c r="C71" s="9">
        <v>5.33</v>
      </c>
      <c r="D71" s="9">
        <v>5.84</v>
      </c>
      <c r="E71" s="9">
        <v>5.92</v>
      </c>
      <c r="F71" s="9">
        <v>5.69</v>
      </c>
      <c r="G71" s="70">
        <v>5.87</v>
      </c>
      <c r="H71" s="17">
        <v>5.34</v>
      </c>
      <c r="I71" s="17">
        <v>5.67</v>
      </c>
      <c r="J71" s="17">
        <v>5.85</v>
      </c>
      <c r="K71" s="17">
        <v>5.74</v>
      </c>
      <c r="L71" s="70">
        <v>6.09</v>
      </c>
      <c r="M71" s="17">
        <v>5.28</v>
      </c>
      <c r="N71" s="17">
        <v>5.68</v>
      </c>
      <c r="O71" s="17">
        <v>5.96</v>
      </c>
      <c r="P71" s="17">
        <v>5.82</v>
      </c>
      <c r="Q71" s="70">
        <v>5.88</v>
      </c>
      <c r="R71" s="17">
        <v>5.23</v>
      </c>
      <c r="S71" s="17">
        <v>5.55</v>
      </c>
      <c r="T71" s="17">
        <v>5.84</v>
      </c>
      <c r="U71" s="17">
        <v>5.69</v>
      </c>
      <c r="V71" s="70">
        <v>5.85</v>
      </c>
      <c r="W71" s="17">
        <v>5.25</v>
      </c>
      <c r="X71" s="17">
        <v>5.47</v>
      </c>
      <c r="Y71" s="17">
        <v>5.77</v>
      </c>
      <c r="Z71" s="17">
        <v>5.66</v>
      </c>
      <c r="AA71" s="70">
        <v>6.06</v>
      </c>
      <c r="AB71" s="17">
        <v>5.4</v>
      </c>
      <c r="AC71" s="17">
        <v>5.61</v>
      </c>
      <c r="AD71" s="17">
        <v>6.01</v>
      </c>
      <c r="AE71" s="17">
        <v>5.83</v>
      </c>
      <c r="AF71" s="70">
        <v>6.18</v>
      </c>
      <c r="AG71" s="17">
        <v>5.51</v>
      </c>
      <c r="AH71" s="17">
        <v>5.6</v>
      </c>
      <c r="AI71" s="17">
        <v>6.02</v>
      </c>
      <c r="AJ71" s="17">
        <v>5.89</v>
      </c>
      <c r="AK71" s="70">
        <v>6.2</v>
      </c>
      <c r="AL71" s="17">
        <v>5.5</v>
      </c>
      <c r="AM71" s="17">
        <v>5.7</v>
      </c>
      <c r="AN71" s="17">
        <v>6.1</v>
      </c>
      <c r="AO71" s="17">
        <v>5.9</v>
      </c>
      <c r="AP71" s="69">
        <v>6.3</v>
      </c>
      <c r="AQ71" s="2">
        <v>5.5</v>
      </c>
      <c r="AR71" s="2">
        <v>5.7</v>
      </c>
      <c r="AS71" s="2">
        <v>6.1</v>
      </c>
      <c r="AT71" s="2">
        <v>5.9</v>
      </c>
      <c r="AU71" s="69">
        <v>6.2</v>
      </c>
      <c r="AV71" s="2">
        <v>5.6</v>
      </c>
      <c r="AW71" s="2">
        <v>5.7</v>
      </c>
      <c r="AX71" s="2">
        <v>6.1</v>
      </c>
      <c r="AY71" s="2">
        <v>6</v>
      </c>
      <c r="AZ71" s="69">
        <v>6.1</v>
      </c>
      <c r="BA71" s="2">
        <v>5.5</v>
      </c>
      <c r="BB71" s="2">
        <v>5.6</v>
      </c>
      <c r="BC71" s="2">
        <v>5.9</v>
      </c>
      <c r="BD71" s="2">
        <v>5.9</v>
      </c>
      <c r="BE71" s="69">
        <v>6.1</v>
      </c>
      <c r="BF71" s="2">
        <v>5.6</v>
      </c>
      <c r="BG71" s="2">
        <v>5.6</v>
      </c>
      <c r="BH71" s="2">
        <v>5.9</v>
      </c>
      <c r="BI71" s="2">
        <v>5.8</v>
      </c>
      <c r="BJ71" s="69">
        <v>6.1</v>
      </c>
      <c r="BK71" s="2">
        <v>5.7</v>
      </c>
      <c r="BL71" s="2">
        <v>5.6</v>
      </c>
      <c r="BM71" s="2">
        <v>5.9</v>
      </c>
      <c r="BN71" s="2">
        <v>5.9</v>
      </c>
      <c r="BO71" s="69">
        <v>6.55</v>
      </c>
      <c r="BP71" s="2">
        <v>6.02</v>
      </c>
      <c r="BQ71" s="2">
        <v>5.95</v>
      </c>
      <c r="BR71" s="2">
        <v>6.33</v>
      </c>
      <c r="BS71" s="2">
        <v>6.28</v>
      </c>
      <c r="BT71" s="69">
        <v>6.71</v>
      </c>
      <c r="BU71" s="2">
        <v>6.22</v>
      </c>
      <c r="BV71" s="2">
        <v>6.05</v>
      </c>
      <c r="BW71" s="2">
        <v>6.38</v>
      </c>
      <c r="BX71" s="2">
        <v>6.4</v>
      </c>
    </row>
    <row r="72" spans="1:76" x14ac:dyDescent="0.25">
      <c r="A72" s="7" t="s">
        <v>162</v>
      </c>
      <c r="G72" s="70"/>
      <c r="H72" s="17"/>
      <c r="I72" s="17"/>
      <c r="J72" s="17"/>
      <c r="K72" s="17"/>
      <c r="L72" s="70"/>
      <c r="M72" s="17"/>
      <c r="N72" s="17"/>
      <c r="O72" s="17"/>
      <c r="P72" s="17"/>
      <c r="Q72" s="70"/>
      <c r="R72" s="17"/>
      <c r="S72" s="17"/>
      <c r="T72" s="17"/>
      <c r="U72" s="17"/>
      <c r="V72" s="70"/>
      <c r="W72" s="17"/>
      <c r="X72" s="17"/>
      <c r="Y72" s="17"/>
      <c r="Z72" s="17"/>
      <c r="AA72" s="70">
        <v>6.45</v>
      </c>
      <c r="AB72" s="17">
        <v>6.24</v>
      </c>
      <c r="AC72" s="17">
        <v>5.99</v>
      </c>
      <c r="AD72" s="17">
        <v>7.12</v>
      </c>
      <c r="AE72" s="17">
        <v>6.52</v>
      </c>
      <c r="AF72" s="70"/>
      <c r="AG72" s="17"/>
      <c r="AH72" s="17"/>
      <c r="AI72" s="17"/>
      <c r="AJ72" s="17"/>
      <c r="AK72" s="70"/>
      <c r="AL72" s="17"/>
      <c r="AM72" s="17"/>
      <c r="AN72" s="17"/>
      <c r="AO72" s="17"/>
      <c r="AP72" s="69"/>
      <c r="AQ72" s="2"/>
      <c r="AR72" s="2"/>
      <c r="AS72" s="2"/>
      <c r="AT72" s="2"/>
      <c r="AU72" s="69"/>
      <c r="AV72" s="2"/>
      <c r="AW72" s="2"/>
      <c r="AX72" s="2"/>
      <c r="AY72" s="2"/>
      <c r="AZ72" s="69"/>
      <c r="BA72" s="2"/>
      <c r="BB72" s="2"/>
      <c r="BC72" s="2"/>
      <c r="BD72" s="2"/>
      <c r="BJ72" s="69"/>
      <c r="BK72" s="2"/>
      <c r="BL72" s="2"/>
      <c r="BM72" s="2"/>
      <c r="BN72" s="2"/>
      <c r="BO72" s="69"/>
      <c r="BP72" s="2"/>
      <c r="BQ72" s="2"/>
      <c r="BR72" s="2"/>
      <c r="BS72" s="2"/>
      <c r="BT72" s="69"/>
      <c r="BU72" s="2"/>
      <c r="BV72" s="2"/>
      <c r="BW72" s="2"/>
      <c r="BX72" s="2"/>
    </row>
    <row r="73" spans="1:76" x14ac:dyDescent="0.25">
      <c r="A73" s="7" t="s">
        <v>95</v>
      </c>
      <c r="B73" s="65">
        <v>6.26</v>
      </c>
      <c r="C73" s="9">
        <v>6.04</v>
      </c>
      <c r="D73" s="9">
        <v>6.42</v>
      </c>
      <c r="E73" s="9">
        <v>6.71</v>
      </c>
      <c r="F73" s="9">
        <v>6.42</v>
      </c>
      <c r="G73" s="69">
        <v>6.44</v>
      </c>
      <c r="H73" s="2">
        <v>5.94</v>
      </c>
      <c r="I73" s="2">
        <v>6.41</v>
      </c>
      <c r="J73" s="2">
        <v>6.71</v>
      </c>
      <c r="K73" s="2">
        <v>6.44</v>
      </c>
      <c r="L73" s="69">
        <v>6.59</v>
      </c>
      <c r="M73" s="2">
        <v>5.92</v>
      </c>
      <c r="N73" s="2">
        <v>6.23</v>
      </c>
      <c r="O73" s="2">
        <v>6.71</v>
      </c>
      <c r="P73" s="2">
        <v>6.43</v>
      </c>
      <c r="Q73" s="69">
        <v>6.49</v>
      </c>
      <c r="R73" s="2">
        <v>5.87</v>
      </c>
      <c r="S73" s="2">
        <v>6.09</v>
      </c>
      <c r="T73" s="2">
        <v>6.61</v>
      </c>
      <c r="U73" s="2">
        <v>6.33</v>
      </c>
      <c r="V73" s="69">
        <v>6.37</v>
      </c>
      <c r="W73" s="2">
        <v>5.77</v>
      </c>
      <c r="X73" s="2">
        <v>5.97</v>
      </c>
      <c r="Y73" s="2">
        <v>6.49</v>
      </c>
      <c r="Z73" s="2">
        <v>6.24</v>
      </c>
      <c r="AA73" s="69">
        <v>6.52</v>
      </c>
      <c r="AB73" s="2">
        <v>5.84</v>
      </c>
      <c r="AC73" s="2">
        <v>6.01</v>
      </c>
      <c r="AD73" s="2">
        <v>6.52</v>
      </c>
      <c r="AE73" s="2">
        <v>6.29</v>
      </c>
      <c r="AF73" s="70">
        <v>6.48</v>
      </c>
      <c r="AG73" s="17">
        <v>5.78</v>
      </c>
      <c r="AH73" s="17">
        <v>5.92</v>
      </c>
      <c r="AI73" s="17">
        <v>6.46</v>
      </c>
      <c r="AJ73" s="17">
        <v>6.22</v>
      </c>
      <c r="AK73" s="70">
        <v>6.5</v>
      </c>
      <c r="AL73" s="17">
        <v>5.8</v>
      </c>
      <c r="AM73" s="17">
        <v>5.9</v>
      </c>
      <c r="AN73" s="17">
        <v>6.4</v>
      </c>
      <c r="AO73" s="17">
        <v>6.2</v>
      </c>
      <c r="AP73" s="69">
        <v>6.6</v>
      </c>
      <c r="AQ73" s="2">
        <v>5.8</v>
      </c>
      <c r="AR73" s="2">
        <v>6</v>
      </c>
      <c r="AS73" s="2">
        <v>6.4</v>
      </c>
      <c r="AT73" s="2">
        <v>6.2</v>
      </c>
      <c r="AU73" s="69">
        <v>6.6</v>
      </c>
      <c r="AV73" s="2">
        <v>6</v>
      </c>
      <c r="AW73" s="2">
        <v>6</v>
      </c>
      <c r="AX73" s="2">
        <v>6.5</v>
      </c>
      <c r="AY73" s="2">
        <v>6.4</v>
      </c>
      <c r="AZ73" s="69">
        <v>6.6</v>
      </c>
      <c r="BA73" s="2">
        <v>6.1</v>
      </c>
      <c r="BB73" s="2">
        <v>6.1</v>
      </c>
      <c r="BC73" s="2">
        <v>6.5</v>
      </c>
      <c r="BD73" s="2">
        <v>6.4</v>
      </c>
      <c r="BE73" s="69">
        <v>6.7</v>
      </c>
      <c r="BF73" s="2">
        <v>6.2</v>
      </c>
      <c r="BG73" s="2">
        <v>6.1</v>
      </c>
      <c r="BH73" s="2">
        <v>6.6</v>
      </c>
      <c r="BI73" s="2">
        <v>6.5</v>
      </c>
      <c r="BJ73" s="69">
        <v>6.7</v>
      </c>
      <c r="BK73" s="2">
        <v>6.3</v>
      </c>
      <c r="BL73" s="2">
        <v>6.1</v>
      </c>
      <c r="BM73" s="2">
        <v>6.6</v>
      </c>
      <c r="BN73" s="2">
        <v>6.5</v>
      </c>
      <c r="BO73" s="69">
        <v>7.07</v>
      </c>
      <c r="BP73" s="2">
        <v>6.57</v>
      </c>
      <c r="BQ73" s="2">
        <v>6.37</v>
      </c>
      <c r="BR73" s="2">
        <v>6.9</v>
      </c>
      <c r="BS73" s="2">
        <v>6.79</v>
      </c>
      <c r="BT73" s="69">
        <v>7.21</v>
      </c>
      <c r="BU73" s="2">
        <v>6.79</v>
      </c>
      <c r="BV73" s="2">
        <v>6.43</v>
      </c>
      <c r="BW73" s="2">
        <v>6.95</v>
      </c>
      <c r="BX73" s="2">
        <v>6.91</v>
      </c>
    </row>
    <row r="74" spans="1:76" x14ac:dyDescent="0.25">
      <c r="A74" s="7" t="s">
        <v>148</v>
      </c>
      <c r="G74" s="69"/>
      <c r="H74" s="2"/>
      <c r="I74" s="2"/>
      <c r="J74" s="2"/>
      <c r="K74" s="2"/>
      <c r="L74" s="69"/>
      <c r="M74" s="2"/>
      <c r="N74" s="2"/>
      <c r="O74" s="2"/>
      <c r="P74" s="2"/>
      <c r="Q74" s="69"/>
      <c r="R74" s="2"/>
      <c r="S74" s="2"/>
      <c r="T74" s="2"/>
      <c r="U74" s="2"/>
      <c r="V74" s="69"/>
      <c r="W74" s="2"/>
      <c r="X74" s="2"/>
      <c r="Y74" s="2"/>
      <c r="Z74" s="2"/>
      <c r="AA74" s="69">
        <v>6.12</v>
      </c>
      <c r="AB74" s="2">
        <v>5.82</v>
      </c>
      <c r="AC74" s="2">
        <v>5.76</v>
      </c>
      <c r="AD74" s="2">
        <v>6.28</v>
      </c>
      <c r="AE74" s="2">
        <v>6.06</v>
      </c>
      <c r="AF74" s="70">
        <v>6.21</v>
      </c>
      <c r="AG74" s="17">
        <v>5.89</v>
      </c>
      <c r="AH74" s="17">
        <v>5.77</v>
      </c>
      <c r="AI74" s="17">
        <v>6.21</v>
      </c>
      <c r="AJ74" s="17">
        <v>6.1</v>
      </c>
      <c r="AK74" s="70">
        <v>6.3</v>
      </c>
      <c r="AL74" s="17">
        <v>5.9</v>
      </c>
      <c r="AM74" s="17">
        <v>5.8</v>
      </c>
      <c r="AN74" s="17">
        <v>6.3</v>
      </c>
      <c r="AO74" s="17">
        <v>6.1</v>
      </c>
      <c r="AP74" s="69">
        <v>6.3</v>
      </c>
      <c r="AQ74" s="2">
        <v>5.9</v>
      </c>
      <c r="AR74" s="2">
        <v>5.8</v>
      </c>
      <c r="AS74" s="2">
        <v>6.3</v>
      </c>
      <c r="AT74" s="2">
        <v>6.1</v>
      </c>
      <c r="AU74" s="69">
        <v>6.5</v>
      </c>
      <c r="AV74" s="2">
        <v>6.2</v>
      </c>
      <c r="AW74" s="2">
        <v>6.1</v>
      </c>
      <c r="AX74" s="2">
        <v>6.5</v>
      </c>
      <c r="AY74" s="2">
        <v>6.4</v>
      </c>
      <c r="AZ74" s="69"/>
      <c r="BA74" s="2"/>
      <c r="BB74" s="2"/>
      <c r="BC74" s="2"/>
      <c r="BD74" s="2"/>
      <c r="BJ74" s="69"/>
      <c r="BK74" s="2"/>
      <c r="BL74" s="2"/>
      <c r="BM74" s="2"/>
      <c r="BN74" s="2"/>
      <c r="BO74" s="69"/>
      <c r="BP74" s="2"/>
      <c r="BQ74" s="2"/>
      <c r="BR74" s="2"/>
      <c r="BS74" s="2"/>
      <c r="BT74" s="69"/>
      <c r="BU74" s="2"/>
      <c r="BV74" s="2"/>
      <c r="BW74" s="2"/>
      <c r="BX74" s="2"/>
    </row>
    <row r="75" spans="1:76" x14ac:dyDescent="0.25">
      <c r="A75" s="7" t="s">
        <v>126</v>
      </c>
      <c r="G75" s="70"/>
      <c r="H75" s="17"/>
      <c r="I75" s="17"/>
      <c r="J75" s="17"/>
      <c r="K75" s="17"/>
      <c r="L75" s="70"/>
      <c r="M75" s="17"/>
      <c r="N75" s="17"/>
      <c r="O75" s="17"/>
      <c r="P75" s="17"/>
      <c r="Q75" s="70"/>
      <c r="R75" s="17"/>
      <c r="S75" s="17"/>
      <c r="T75" s="17"/>
      <c r="U75" s="17"/>
      <c r="V75" s="70"/>
      <c r="W75" s="17"/>
      <c r="X75" s="17"/>
      <c r="Y75" s="17"/>
      <c r="Z75" s="17"/>
      <c r="AA75" s="70"/>
      <c r="AB75" s="17"/>
      <c r="AC75" s="17"/>
      <c r="AD75" s="17"/>
      <c r="AE75" s="17"/>
      <c r="AF75" s="70"/>
      <c r="AG75" s="17"/>
      <c r="AH75" s="17"/>
      <c r="AI75" s="17"/>
      <c r="AJ75" s="17"/>
      <c r="AK75" s="70"/>
      <c r="AL75" s="17"/>
      <c r="AM75" s="17"/>
      <c r="AN75" s="17"/>
      <c r="AO75" s="17"/>
      <c r="AP75" s="69">
        <v>5.8</v>
      </c>
      <c r="AQ75" s="2">
        <v>5.6</v>
      </c>
      <c r="AR75" s="2">
        <v>6.6</v>
      </c>
      <c r="AS75" s="2">
        <v>7</v>
      </c>
      <c r="AT75" s="2">
        <v>6.3</v>
      </c>
      <c r="AU75" s="69">
        <v>5.6</v>
      </c>
      <c r="AV75" s="2">
        <v>5.5</v>
      </c>
      <c r="AW75" s="2">
        <v>6.3</v>
      </c>
      <c r="AX75" s="2">
        <v>7</v>
      </c>
      <c r="AY75" s="2">
        <v>6.2</v>
      </c>
      <c r="AZ75" s="69">
        <v>5.8</v>
      </c>
      <c r="BA75" s="2">
        <v>5.7</v>
      </c>
      <c r="BB75" s="2">
        <v>6.5</v>
      </c>
      <c r="BC75" s="2">
        <v>6.9</v>
      </c>
      <c r="BD75" s="2">
        <v>6.3</v>
      </c>
      <c r="BE75" s="69">
        <v>6.1</v>
      </c>
      <c r="BF75" s="2">
        <v>5.8</v>
      </c>
      <c r="BG75" s="2">
        <v>6.3</v>
      </c>
      <c r="BH75" s="2">
        <v>6.9</v>
      </c>
      <c r="BI75" s="2">
        <v>6.4</v>
      </c>
      <c r="BJ75" s="69">
        <v>6.2</v>
      </c>
      <c r="BK75" s="2">
        <v>6</v>
      </c>
      <c r="BL75" s="2">
        <v>6.4</v>
      </c>
      <c r="BM75" s="2">
        <v>6.8</v>
      </c>
      <c r="BN75" s="2">
        <v>6.4</v>
      </c>
      <c r="BO75" s="69">
        <v>6.6</v>
      </c>
      <c r="BP75" s="2">
        <v>6.18</v>
      </c>
      <c r="BQ75" s="2">
        <v>6.73</v>
      </c>
      <c r="BR75" s="2">
        <v>7.19</v>
      </c>
      <c r="BS75" s="2">
        <v>6.74</v>
      </c>
      <c r="BT75" s="69">
        <v>6.75</v>
      </c>
      <c r="BU75" s="2">
        <v>6.36</v>
      </c>
      <c r="BV75" s="2">
        <v>6.32</v>
      </c>
      <c r="BW75" s="2">
        <v>7.27</v>
      </c>
      <c r="BX75" s="2">
        <v>6.74</v>
      </c>
    </row>
    <row r="76" spans="1:76" x14ac:dyDescent="0.25">
      <c r="A76" s="7" t="s">
        <v>96</v>
      </c>
      <c r="B76" s="65">
        <v>6.08</v>
      </c>
      <c r="C76" s="9">
        <v>6.05</v>
      </c>
      <c r="D76" s="9">
        <v>5.66</v>
      </c>
      <c r="E76" s="9">
        <v>5.9</v>
      </c>
      <c r="F76" s="9">
        <v>5.99</v>
      </c>
      <c r="G76" s="70">
        <v>6.11</v>
      </c>
      <c r="H76" s="17">
        <v>5.94</v>
      </c>
      <c r="I76" s="17">
        <v>5.61</v>
      </c>
      <c r="J76" s="17">
        <v>5.9</v>
      </c>
      <c r="K76" s="17">
        <v>5.97</v>
      </c>
      <c r="L76" s="70">
        <v>6.48</v>
      </c>
      <c r="M76" s="17">
        <v>6.22</v>
      </c>
      <c r="N76" s="17">
        <v>5.81</v>
      </c>
      <c r="O76" s="17">
        <v>6.28</v>
      </c>
      <c r="P76" s="17">
        <v>6.26</v>
      </c>
      <c r="Q76" s="70">
        <v>6.6</v>
      </c>
      <c r="R76" s="17">
        <v>6.34</v>
      </c>
      <c r="S76" s="17">
        <v>5.94</v>
      </c>
      <c r="T76" s="17">
        <v>6.37</v>
      </c>
      <c r="U76" s="17">
        <v>6.38</v>
      </c>
      <c r="V76" s="69">
        <v>6.46</v>
      </c>
      <c r="W76" s="2">
        <v>6.27</v>
      </c>
      <c r="X76" s="2">
        <v>5.86</v>
      </c>
      <c r="Y76" s="2">
        <v>6.25</v>
      </c>
      <c r="Z76" s="2">
        <v>6.25</v>
      </c>
      <c r="AA76" s="70">
        <v>6.4</v>
      </c>
      <c r="AB76" s="17">
        <v>6.08</v>
      </c>
      <c r="AC76" s="17">
        <v>5.79</v>
      </c>
      <c r="AD76" s="17">
        <v>6.16</v>
      </c>
      <c r="AE76" s="17">
        <v>6.17</v>
      </c>
      <c r="AF76" s="70">
        <v>6.61</v>
      </c>
      <c r="AG76" s="17">
        <v>6.24</v>
      </c>
      <c r="AH76" s="17">
        <v>5.86</v>
      </c>
      <c r="AI76" s="17">
        <v>6.24</v>
      </c>
      <c r="AJ76" s="17">
        <v>6.3</v>
      </c>
      <c r="AK76" s="70">
        <v>6.7</v>
      </c>
      <c r="AL76" s="17">
        <v>6.2</v>
      </c>
      <c r="AM76" s="17">
        <v>5.9</v>
      </c>
      <c r="AN76" s="17">
        <v>6.3</v>
      </c>
      <c r="AO76" s="17">
        <v>6.3</v>
      </c>
      <c r="AP76" s="69">
        <v>6.6</v>
      </c>
      <c r="AQ76" s="2">
        <v>6.3</v>
      </c>
      <c r="AR76" s="2">
        <v>5.9</v>
      </c>
      <c r="AS76" s="2">
        <v>6.3</v>
      </c>
      <c r="AT76" s="2">
        <v>6.4</v>
      </c>
      <c r="AU76" s="69">
        <v>6.7</v>
      </c>
      <c r="AV76" s="2">
        <v>6.4</v>
      </c>
      <c r="AW76" s="2">
        <v>6</v>
      </c>
      <c r="AX76" s="2">
        <v>6.4</v>
      </c>
      <c r="AY76" s="2">
        <v>6.4</v>
      </c>
      <c r="AZ76" s="69">
        <v>6.4</v>
      </c>
      <c r="BA76" s="2">
        <v>6.1</v>
      </c>
      <c r="BB76" s="2">
        <v>5.9</v>
      </c>
      <c r="BC76" s="2">
        <v>6.2</v>
      </c>
      <c r="BD76" s="2">
        <v>6.2</v>
      </c>
      <c r="BE76" s="69">
        <v>6.4</v>
      </c>
      <c r="BF76" s="2">
        <v>6.1</v>
      </c>
      <c r="BG76" s="2">
        <v>5.8</v>
      </c>
      <c r="BH76" s="2">
        <v>6.1</v>
      </c>
      <c r="BI76" s="2">
        <v>6.2</v>
      </c>
      <c r="BJ76" s="69">
        <v>6.3</v>
      </c>
      <c r="BK76" s="2">
        <v>6.1</v>
      </c>
      <c r="BL76" s="2">
        <v>5.8</v>
      </c>
      <c r="BM76" s="2">
        <v>6.2</v>
      </c>
      <c r="BN76" s="2">
        <v>6.2</v>
      </c>
      <c r="BO76" s="69">
        <v>6.07</v>
      </c>
      <c r="BP76" s="2">
        <v>5.84</v>
      </c>
      <c r="BQ76" s="2">
        <v>5.59</v>
      </c>
      <c r="BR76" s="2">
        <v>6.01</v>
      </c>
      <c r="BS76" s="2">
        <v>5.95</v>
      </c>
      <c r="BT76" s="69"/>
      <c r="BU76" s="2"/>
      <c r="BV76" s="2"/>
      <c r="BW76" s="2"/>
      <c r="BX76" s="2"/>
    </row>
    <row r="77" spans="1:76" x14ac:dyDescent="0.25">
      <c r="A77" s="7" t="s">
        <v>97</v>
      </c>
      <c r="G77" s="70"/>
      <c r="H77" s="17"/>
      <c r="I77" s="17"/>
      <c r="J77" s="17"/>
      <c r="K77" s="17"/>
      <c r="L77" s="70"/>
      <c r="M77" s="17"/>
      <c r="N77" s="17"/>
      <c r="O77" s="17"/>
      <c r="P77" s="17"/>
      <c r="Q77" s="70"/>
      <c r="R77" s="17"/>
      <c r="S77" s="17"/>
      <c r="T77" s="17"/>
      <c r="U77" s="17"/>
      <c r="V77" s="70"/>
      <c r="W77" s="17"/>
      <c r="X77" s="17"/>
      <c r="Y77" s="17"/>
      <c r="Z77" s="17"/>
      <c r="AA77" s="70">
        <v>5.58</v>
      </c>
      <c r="AB77" s="17">
        <v>5.74</v>
      </c>
      <c r="AC77" s="17">
        <v>5.49</v>
      </c>
      <c r="AD77" s="17">
        <v>5.97</v>
      </c>
      <c r="AE77" s="17">
        <v>5.77</v>
      </c>
      <c r="AF77" s="70">
        <v>6.01</v>
      </c>
      <c r="AG77" s="17">
        <v>6.07</v>
      </c>
      <c r="AH77" s="17">
        <v>5.73</v>
      </c>
      <c r="AI77" s="17">
        <v>6.32</v>
      </c>
      <c r="AJ77" s="17">
        <v>6.1</v>
      </c>
      <c r="AK77" s="70">
        <v>6.2</v>
      </c>
      <c r="AL77" s="17">
        <v>6.2</v>
      </c>
      <c r="AM77" s="17">
        <v>5.8</v>
      </c>
      <c r="AN77" s="17">
        <v>6.3</v>
      </c>
      <c r="AO77" s="17">
        <v>6.2</v>
      </c>
      <c r="AP77" s="69">
        <v>6.2</v>
      </c>
      <c r="AQ77" s="2">
        <v>6.1</v>
      </c>
      <c r="AR77" s="2">
        <v>5.8</v>
      </c>
      <c r="AS77" s="2">
        <v>6.3</v>
      </c>
      <c r="AT77" s="2">
        <v>6.2</v>
      </c>
      <c r="AU77" s="69">
        <v>6.1</v>
      </c>
      <c r="AV77" s="2">
        <v>6.1</v>
      </c>
      <c r="AW77" s="2">
        <v>5.8</v>
      </c>
      <c r="AX77" s="2">
        <v>6.3</v>
      </c>
      <c r="AY77" s="2">
        <v>6.1</v>
      </c>
      <c r="AZ77" s="69">
        <v>6.1</v>
      </c>
      <c r="BA77" s="2">
        <v>6.1</v>
      </c>
      <c r="BB77" s="2">
        <v>5.8</v>
      </c>
      <c r="BC77" s="2">
        <v>6.3</v>
      </c>
      <c r="BD77" s="2">
        <v>6.2</v>
      </c>
      <c r="BE77" s="69">
        <v>6.1</v>
      </c>
      <c r="BF77" s="2">
        <v>6.1</v>
      </c>
      <c r="BG77" s="2">
        <v>5.7</v>
      </c>
      <c r="BH77" s="2">
        <v>6.3</v>
      </c>
      <c r="BI77" s="2">
        <v>6.1</v>
      </c>
      <c r="BJ77" s="69">
        <v>6.1</v>
      </c>
      <c r="BK77" s="2">
        <v>6</v>
      </c>
      <c r="BL77" s="2">
        <v>5.7</v>
      </c>
      <c r="BM77" s="2">
        <v>6.3</v>
      </c>
      <c r="BN77" s="2">
        <v>6.1</v>
      </c>
      <c r="BO77" s="69">
        <v>6.33</v>
      </c>
      <c r="BP77" s="2">
        <v>6.17</v>
      </c>
      <c r="BQ77" s="2">
        <v>5.71</v>
      </c>
      <c r="BR77" s="2">
        <v>6.44</v>
      </c>
      <c r="BS77" s="2">
        <v>6.23</v>
      </c>
      <c r="BT77" s="69">
        <v>6.42</v>
      </c>
      <c r="BU77" s="2">
        <v>6.3</v>
      </c>
      <c r="BV77" s="2">
        <v>5.73</v>
      </c>
      <c r="BW77" s="2">
        <v>6.46</v>
      </c>
      <c r="BX77" s="2">
        <v>6.29</v>
      </c>
    </row>
    <row r="78" spans="1:76" x14ac:dyDescent="0.25">
      <c r="A78" s="7" t="s">
        <v>98</v>
      </c>
      <c r="B78" s="65">
        <v>5.35</v>
      </c>
      <c r="C78" s="9">
        <v>5.36</v>
      </c>
      <c r="D78" s="9">
        <v>5.27</v>
      </c>
      <c r="E78" s="9">
        <v>5.54</v>
      </c>
      <c r="F78" s="9">
        <v>5.44</v>
      </c>
      <c r="G78" s="70">
        <v>5.47</v>
      </c>
      <c r="H78" s="17">
        <v>5.4</v>
      </c>
      <c r="I78" s="17">
        <v>5.26</v>
      </c>
      <c r="J78" s="17">
        <v>5.55</v>
      </c>
      <c r="K78" s="17">
        <v>5.49</v>
      </c>
      <c r="L78" s="70">
        <v>5.63</v>
      </c>
      <c r="M78" s="17">
        <v>5.32</v>
      </c>
      <c r="N78" s="17">
        <v>5.18</v>
      </c>
      <c r="O78" s="17">
        <v>5.68</v>
      </c>
      <c r="P78" s="17">
        <v>5.52</v>
      </c>
      <c r="Q78" s="70">
        <v>5.66</v>
      </c>
      <c r="R78" s="17">
        <v>5.48</v>
      </c>
      <c r="S78" s="17">
        <v>5.24</v>
      </c>
      <c r="T78" s="17">
        <v>5.76</v>
      </c>
      <c r="U78" s="17">
        <v>5.59</v>
      </c>
      <c r="V78" s="70">
        <v>5.56</v>
      </c>
      <c r="W78" s="17">
        <v>5.46</v>
      </c>
      <c r="X78" s="17">
        <v>5.17</v>
      </c>
      <c r="Y78" s="17">
        <v>5.7</v>
      </c>
      <c r="Z78" s="17">
        <v>5.52</v>
      </c>
      <c r="AA78" s="70">
        <v>5.83</v>
      </c>
      <c r="AB78" s="17">
        <v>5.59</v>
      </c>
      <c r="AC78" s="17">
        <v>5.36</v>
      </c>
      <c r="AD78" s="17">
        <v>5.85</v>
      </c>
      <c r="AE78" s="17">
        <v>5.73</v>
      </c>
      <c r="AF78" s="70">
        <v>5.9</v>
      </c>
      <c r="AG78" s="17">
        <v>5.55</v>
      </c>
      <c r="AH78" s="17">
        <v>5.37</v>
      </c>
      <c r="AI78" s="17">
        <v>5.79</v>
      </c>
      <c r="AJ78" s="17">
        <v>5.71</v>
      </c>
      <c r="AK78" s="70">
        <v>6</v>
      </c>
      <c r="AL78" s="17">
        <v>5.6</v>
      </c>
      <c r="AM78" s="17">
        <v>5.5</v>
      </c>
      <c r="AN78" s="17">
        <v>5.9</v>
      </c>
      <c r="AO78" s="17">
        <v>5.8</v>
      </c>
      <c r="AP78" s="69">
        <v>6</v>
      </c>
      <c r="AQ78" s="2">
        <v>5.6</v>
      </c>
      <c r="AR78" s="2">
        <v>5.5</v>
      </c>
      <c r="AS78" s="2">
        <v>5.8</v>
      </c>
      <c r="AT78" s="2">
        <v>5.8</v>
      </c>
      <c r="AU78" s="69">
        <v>5.8</v>
      </c>
      <c r="AV78" s="2">
        <v>5.5</v>
      </c>
      <c r="AW78" s="2">
        <v>5.4</v>
      </c>
      <c r="AX78" s="2">
        <v>5.7</v>
      </c>
      <c r="AY78" s="2">
        <v>5.7</v>
      </c>
      <c r="AZ78" s="69">
        <v>5.7</v>
      </c>
      <c r="BA78" s="2">
        <v>5.4</v>
      </c>
      <c r="BB78" s="2">
        <v>5.4</v>
      </c>
      <c r="BC78" s="2">
        <v>5.6</v>
      </c>
      <c r="BD78" s="2">
        <v>5.6</v>
      </c>
      <c r="BE78" s="69">
        <v>5.7</v>
      </c>
      <c r="BF78" s="2">
        <v>5.4</v>
      </c>
      <c r="BG78" s="2">
        <v>5.3</v>
      </c>
      <c r="BH78" s="2">
        <v>5.6</v>
      </c>
      <c r="BI78" s="2">
        <v>5.6</v>
      </c>
      <c r="BJ78" s="69">
        <v>5.8</v>
      </c>
      <c r="BK78" s="2">
        <v>5.4</v>
      </c>
      <c r="BL78" s="2">
        <v>5.4</v>
      </c>
      <c r="BM78" s="2">
        <v>5.6</v>
      </c>
      <c r="BN78" s="2">
        <v>5.6</v>
      </c>
      <c r="BO78" s="69">
        <v>5.85</v>
      </c>
      <c r="BP78" s="2">
        <v>5.53</v>
      </c>
      <c r="BQ78" s="2">
        <v>5.38</v>
      </c>
      <c r="BR78" s="2">
        <v>5.7</v>
      </c>
      <c r="BS78" s="2">
        <v>5.67</v>
      </c>
      <c r="BT78" s="69">
        <v>5.84</v>
      </c>
      <c r="BU78" s="2">
        <v>5.52</v>
      </c>
      <c r="BV78" s="2">
        <v>5.42</v>
      </c>
      <c r="BW78" s="2">
        <v>5.71</v>
      </c>
      <c r="BX78" s="2">
        <v>5.69</v>
      </c>
    </row>
    <row r="79" spans="1:76" x14ac:dyDescent="0.25">
      <c r="A79" s="7" t="s">
        <v>127</v>
      </c>
      <c r="G79" s="70"/>
      <c r="H79" s="17"/>
      <c r="I79" s="17"/>
      <c r="J79" s="17"/>
      <c r="K79" s="17"/>
      <c r="L79" s="70"/>
      <c r="M79" s="17"/>
      <c r="N79" s="17"/>
      <c r="O79" s="17"/>
      <c r="P79" s="17"/>
      <c r="Q79" s="70"/>
      <c r="R79" s="17"/>
      <c r="S79" s="17"/>
      <c r="T79" s="17"/>
      <c r="U79" s="17"/>
      <c r="V79" s="70"/>
      <c r="W79" s="17"/>
      <c r="X79" s="17"/>
      <c r="Y79" s="17"/>
      <c r="Z79" s="17"/>
      <c r="AA79" s="70">
        <v>6.29</v>
      </c>
      <c r="AB79" s="17">
        <v>5.61</v>
      </c>
      <c r="AC79" s="17">
        <v>5.93</v>
      </c>
      <c r="AD79" s="17">
        <v>6.34</v>
      </c>
      <c r="AE79" s="17">
        <v>6.11</v>
      </c>
      <c r="AF79" s="70">
        <v>6.63</v>
      </c>
      <c r="AG79" s="17">
        <v>5.97</v>
      </c>
      <c r="AH79" s="17">
        <v>6.17</v>
      </c>
      <c r="AI79" s="17">
        <v>6.61</v>
      </c>
      <c r="AJ79" s="17">
        <v>6.4</v>
      </c>
      <c r="AK79" s="70">
        <v>6.8</v>
      </c>
      <c r="AL79" s="17">
        <v>6.2</v>
      </c>
      <c r="AM79" s="17">
        <v>6.3</v>
      </c>
      <c r="AN79" s="17">
        <v>6.8</v>
      </c>
      <c r="AO79" s="17">
        <v>6.6</v>
      </c>
      <c r="AP79" s="69">
        <v>6.9</v>
      </c>
      <c r="AQ79" s="2">
        <v>6.3</v>
      </c>
      <c r="AR79" s="2">
        <v>6.3</v>
      </c>
      <c r="AS79" s="2">
        <v>6.7</v>
      </c>
      <c r="AT79" s="2">
        <v>6.6</v>
      </c>
      <c r="AU79" s="69">
        <v>6.9</v>
      </c>
      <c r="AV79" s="2">
        <v>6.4</v>
      </c>
      <c r="AW79" s="2">
        <v>6.4</v>
      </c>
      <c r="AX79" s="2">
        <v>6.8</v>
      </c>
      <c r="AY79" s="2">
        <v>6.7</v>
      </c>
      <c r="AZ79" s="69">
        <v>6.8</v>
      </c>
      <c r="BA79" s="2">
        <v>6.4</v>
      </c>
      <c r="BB79" s="2">
        <v>6.3</v>
      </c>
      <c r="BC79" s="2">
        <v>6.7</v>
      </c>
      <c r="BD79" s="2">
        <v>6.6</v>
      </c>
      <c r="BE79" s="69">
        <v>6.8</v>
      </c>
      <c r="BF79" s="2">
        <v>6.3</v>
      </c>
      <c r="BG79" s="2">
        <v>6.2</v>
      </c>
      <c r="BH79" s="2">
        <v>6.7</v>
      </c>
      <c r="BI79" s="2">
        <v>6.6</v>
      </c>
      <c r="BJ79" s="69">
        <v>6.7</v>
      </c>
      <c r="BK79" s="2">
        <v>6.2</v>
      </c>
      <c r="BL79" s="2">
        <v>6.2</v>
      </c>
      <c r="BM79" s="2">
        <v>6.7</v>
      </c>
      <c r="BN79" s="2">
        <v>6.5</v>
      </c>
      <c r="BO79" s="69">
        <v>6.98</v>
      </c>
      <c r="BP79" s="2">
        <v>6.5</v>
      </c>
      <c r="BQ79" s="2">
        <v>6.42</v>
      </c>
      <c r="BR79" s="2">
        <v>6.91</v>
      </c>
      <c r="BS79" s="2">
        <v>6.76</v>
      </c>
      <c r="BT79" s="69">
        <v>7.06</v>
      </c>
      <c r="BU79" s="2">
        <v>6.66</v>
      </c>
      <c r="BV79" s="2">
        <v>6.47</v>
      </c>
      <c r="BW79" s="2">
        <v>6.98</v>
      </c>
      <c r="BX79" s="2">
        <v>6.85</v>
      </c>
    </row>
    <row r="80" spans="1:76" x14ac:dyDescent="0.25">
      <c r="A80" s="7" t="s">
        <v>101</v>
      </c>
      <c r="B80" s="65">
        <v>5.19</v>
      </c>
      <c r="C80" s="9">
        <v>5.33</v>
      </c>
      <c r="D80" s="9">
        <v>5.19</v>
      </c>
      <c r="E80" s="9">
        <v>5.33</v>
      </c>
      <c r="F80" s="9">
        <v>5.32</v>
      </c>
      <c r="G80" s="70">
        <v>5.42</v>
      </c>
      <c r="H80" s="17">
        <v>5.42</v>
      </c>
      <c r="I80" s="17">
        <v>5.23</v>
      </c>
      <c r="J80" s="17">
        <v>5.38</v>
      </c>
      <c r="K80" s="17">
        <v>5.43</v>
      </c>
      <c r="L80" s="70">
        <v>5.45</v>
      </c>
      <c r="M80" s="17">
        <v>5.22</v>
      </c>
      <c r="N80" s="17">
        <v>5.08</v>
      </c>
      <c r="O80" s="17">
        <v>5.42</v>
      </c>
      <c r="P80" s="17">
        <v>5.36</v>
      </c>
      <c r="Q80" s="70">
        <v>5.39</v>
      </c>
      <c r="R80" s="17">
        <v>5.28</v>
      </c>
      <c r="S80" s="17">
        <v>5.03</v>
      </c>
      <c r="T80" s="17">
        <v>5.3</v>
      </c>
      <c r="U80" s="17">
        <v>5.31</v>
      </c>
      <c r="V80" s="70">
        <v>5.28</v>
      </c>
      <c r="W80" s="17">
        <v>5.2</v>
      </c>
      <c r="X80" s="17">
        <v>4.95</v>
      </c>
      <c r="Y80" s="17">
        <v>5.21</v>
      </c>
      <c r="Z80" s="17">
        <v>5.21</v>
      </c>
      <c r="AA80" s="70">
        <v>5.43</v>
      </c>
      <c r="AB80" s="17">
        <v>5.27</v>
      </c>
      <c r="AC80" s="17">
        <v>5.08</v>
      </c>
      <c r="AD80" s="17">
        <v>5.28</v>
      </c>
      <c r="AE80" s="17">
        <v>5.33</v>
      </c>
      <c r="AF80" s="70">
        <v>5.59</v>
      </c>
      <c r="AG80" s="17">
        <v>5.34</v>
      </c>
      <c r="AH80" s="17">
        <v>5.15</v>
      </c>
      <c r="AI80" s="17">
        <v>5.26</v>
      </c>
      <c r="AJ80" s="17">
        <v>5.4</v>
      </c>
      <c r="AK80" s="65">
        <v>5.8</v>
      </c>
      <c r="AL80" s="9">
        <v>5.5</v>
      </c>
      <c r="AM80" s="9">
        <v>5.3</v>
      </c>
      <c r="AN80" s="9">
        <v>5.5</v>
      </c>
      <c r="AO80" s="9">
        <v>5.6</v>
      </c>
      <c r="AP80" s="69">
        <v>5.8</v>
      </c>
      <c r="AQ80" s="2">
        <v>5.4</v>
      </c>
      <c r="AR80" s="2">
        <v>5.3</v>
      </c>
      <c r="AS80" s="2">
        <v>5.4</v>
      </c>
      <c r="AT80" s="2">
        <v>5.5</v>
      </c>
      <c r="AU80" s="69">
        <v>5.8</v>
      </c>
      <c r="AV80" s="2">
        <v>5.4</v>
      </c>
      <c r="AW80" s="2">
        <v>5.3</v>
      </c>
      <c r="AX80" s="2">
        <v>5.5</v>
      </c>
      <c r="AY80" s="2">
        <v>5.6</v>
      </c>
      <c r="AZ80" s="69">
        <v>5.7</v>
      </c>
      <c r="BA80" s="2">
        <v>5.4</v>
      </c>
      <c r="BB80" s="2">
        <v>5.3</v>
      </c>
      <c r="BC80" s="2">
        <v>5.5</v>
      </c>
      <c r="BD80" s="2">
        <v>5.5</v>
      </c>
      <c r="BE80" s="69">
        <v>5.7</v>
      </c>
      <c r="BF80" s="2">
        <v>5.5</v>
      </c>
      <c r="BG80" s="2">
        <v>5.3</v>
      </c>
      <c r="BH80" s="2">
        <v>5.5</v>
      </c>
      <c r="BI80" s="2">
        <v>5.6</v>
      </c>
      <c r="BJ80" s="69">
        <v>5.7</v>
      </c>
      <c r="BK80" s="2">
        <v>5.3</v>
      </c>
      <c r="BL80" s="2">
        <v>5.3</v>
      </c>
      <c r="BM80" s="2">
        <v>5.4</v>
      </c>
      <c r="BN80" s="2">
        <v>5.5</v>
      </c>
      <c r="BO80" s="69">
        <v>5.89</v>
      </c>
      <c r="BP80" s="2">
        <v>5.53</v>
      </c>
      <c r="BQ80" s="2">
        <v>5.39</v>
      </c>
      <c r="BR80" s="2">
        <v>5.63</v>
      </c>
      <c r="BS80" s="2">
        <v>5.67</v>
      </c>
      <c r="BT80" s="69">
        <v>5.95</v>
      </c>
      <c r="BU80" s="2">
        <v>5.67</v>
      </c>
      <c r="BV80" s="2">
        <v>5.46</v>
      </c>
      <c r="BW80" s="2">
        <v>5.67</v>
      </c>
      <c r="BX80" s="2">
        <v>5.75</v>
      </c>
    </row>
    <row r="81" spans="1:76" x14ac:dyDescent="0.25">
      <c r="A81" s="7" t="s">
        <v>102</v>
      </c>
      <c r="G81" s="70"/>
      <c r="H81" s="17"/>
      <c r="I81" s="17"/>
      <c r="J81" s="17"/>
      <c r="K81" s="17"/>
      <c r="L81" s="70"/>
      <c r="M81" s="17"/>
      <c r="N81" s="17"/>
      <c r="O81" s="17"/>
      <c r="P81" s="17"/>
      <c r="Q81" s="70"/>
      <c r="R81" s="17"/>
      <c r="S81" s="17"/>
      <c r="T81" s="17"/>
      <c r="U81" s="17"/>
      <c r="V81" s="70"/>
      <c r="W81" s="17"/>
      <c r="X81" s="17"/>
      <c r="Y81" s="17"/>
      <c r="Z81" s="17"/>
      <c r="AA81" s="70">
        <v>7.08</v>
      </c>
      <c r="AB81" s="17">
        <v>6.55</v>
      </c>
      <c r="AC81" s="17">
        <v>6.46</v>
      </c>
      <c r="AD81" s="17">
        <v>6.95</v>
      </c>
      <c r="AE81" s="17">
        <v>6.82</v>
      </c>
      <c r="AF81" s="70">
        <v>7.14</v>
      </c>
      <c r="AG81" s="17">
        <v>6.7</v>
      </c>
      <c r="AH81" s="17">
        <v>6.47</v>
      </c>
      <c r="AI81" s="17">
        <v>6.99</v>
      </c>
      <c r="AJ81" s="17">
        <v>6.89</v>
      </c>
      <c r="AK81" s="70">
        <v>7.1</v>
      </c>
      <c r="AL81" s="17">
        <v>6.6</v>
      </c>
      <c r="AM81" s="17">
        <v>6.4</v>
      </c>
      <c r="AN81" s="17">
        <v>6.9</v>
      </c>
      <c r="AO81" s="17">
        <v>6.8</v>
      </c>
      <c r="AP81" s="69">
        <v>7.1</v>
      </c>
      <c r="AQ81" s="2">
        <v>6.7</v>
      </c>
      <c r="AR81" s="2">
        <v>6.4</v>
      </c>
      <c r="AS81" s="2">
        <v>6.9</v>
      </c>
      <c r="AT81" s="2">
        <v>6.9</v>
      </c>
      <c r="AU81" s="69">
        <v>7.2</v>
      </c>
      <c r="AV81" s="2">
        <v>6.8</v>
      </c>
      <c r="AW81" s="2">
        <v>6.4</v>
      </c>
      <c r="AX81" s="2">
        <v>7</v>
      </c>
      <c r="AY81" s="2">
        <v>6.9</v>
      </c>
      <c r="AZ81" s="69">
        <v>7</v>
      </c>
      <c r="BA81" s="2">
        <v>6.7</v>
      </c>
      <c r="BB81" s="2">
        <v>6.3</v>
      </c>
      <c r="BC81" s="2">
        <v>6.8</v>
      </c>
      <c r="BD81" s="2">
        <v>6.8</v>
      </c>
      <c r="BJ81" s="69"/>
      <c r="BK81" s="2"/>
      <c r="BL81" s="2"/>
      <c r="BM81" s="2"/>
      <c r="BN81" s="2"/>
      <c r="BO81" s="69"/>
      <c r="BP81" s="2"/>
      <c r="BQ81" s="2"/>
      <c r="BR81" s="2"/>
      <c r="BS81" s="2"/>
      <c r="BT81" s="69"/>
      <c r="BU81" s="2"/>
      <c r="BV81" s="2"/>
      <c r="BW81" s="2"/>
      <c r="BX81" s="2"/>
    </row>
    <row r="82" spans="1:76" x14ac:dyDescent="0.25">
      <c r="A82" s="7" t="s">
        <v>103</v>
      </c>
      <c r="B82" s="65">
        <v>5.52</v>
      </c>
      <c r="C82" s="9">
        <v>5.41</v>
      </c>
      <c r="D82" s="9">
        <v>6.02</v>
      </c>
      <c r="E82" s="9">
        <v>5.99</v>
      </c>
      <c r="F82" s="9">
        <v>5.8</v>
      </c>
      <c r="G82" s="70">
        <v>5.62</v>
      </c>
      <c r="H82" s="17">
        <v>5.22</v>
      </c>
      <c r="I82" s="17">
        <v>5.78</v>
      </c>
      <c r="J82" s="17">
        <v>5.8</v>
      </c>
      <c r="K82" s="17">
        <v>5.47</v>
      </c>
      <c r="L82" s="70">
        <v>6.29</v>
      </c>
      <c r="M82" s="17">
        <v>5.73</v>
      </c>
      <c r="N82" s="17">
        <v>6.07</v>
      </c>
      <c r="O82" s="17">
        <v>6.31</v>
      </c>
      <c r="P82" s="17">
        <v>6.16</v>
      </c>
      <c r="Q82" s="70">
        <v>6.18</v>
      </c>
      <c r="R82" s="17">
        <v>5.69</v>
      </c>
      <c r="S82" s="17">
        <v>5.97</v>
      </c>
      <c r="T82" s="17">
        <v>6.23</v>
      </c>
      <c r="U82" s="17">
        <v>6.08</v>
      </c>
      <c r="V82" s="70">
        <v>6.17</v>
      </c>
      <c r="W82" s="17">
        <v>5.72</v>
      </c>
      <c r="X82" s="17">
        <v>5.92</v>
      </c>
      <c r="Y82" s="17">
        <v>6.15</v>
      </c>
      <c r="Z82" s="17">
        <v>6.06</v>
      </c>
      <c r="AA82" s="70">
        <v>6.26</v>
      </c>
      <c r="AB82" s="17">
        <v>5.77</v>
      </c>
      <c r="AC82" s="17">
        <v>5.99</v>
      </c>
      <c r="AD82" s="17">
        <v>6.27</v>
      </c>
      <c r="AE82" s="17">
        <v>6.14</v>
      </c>
      <c r="AF82" s="70">
        <v>6.36</v>
      </c>
      <c r="AG82" s="17">
        <v>5.84</v>
      </c>
      <c r="AH82" s="17">
        <v>6.01</v>
      </c>
      <c r="AI82" s="17">
        <v>6.32</v>
      </c>
      <c r="AJ82" s="17">
        <v>6.2</v>
      </c>
      <c r="AK82" s="70">
        <v>6.5</v>
      </c>
      <c r="AL82" s="17">
        <v>6</v>
      </c>
      <c r="AM82" s="17">
        <v>6.1</v>
      </c>
      <c r="AN82" s="17">
        <v>6.4</v>
      </c>
      <c r="AO82" s="17">
        <v>6.3</v>
      </c>
      <c r="AP82" s="69">
        <v>6.5</v>
      </c>
      <c r="AQ82" s="2">
        <v>5.9</v>
      </c>
      <c r="AR82" s="2">
        <v>6.1</v>
      </c>
      <c r="AS82" s="2">
        <v>6.3</v>
      </c>
      <c r="AT82" s="2">
        <v>6.3</v>
      </c>
      <c r="AU82" s="69">
        <v>6.4</v>
      </c>
      <c r="AV82" s="2">
        <v>6</v>
      </c>
      <c r="AW82" s="2">
        <v>6.1</v>
      </c>
      <c r="AX82" s="2">
        <v>6.3</v>
      </c>
      <c r="AY82" s="2">
        <v>6.2</v>
      </c>
      <c r="AZ82" s="69">
        <v>6.5</v>
      </c>
      <c r="BA82" s="2">
        <v>6.1</v>
      </c>
      <c r="BB82" s="2">
        <v>6.2</v>
      </c>
      <c r="BC82" s="2">
        <v>6.4</v>
      </c>
      <c r="BD82" s="2">
        <v>6.3</v>
      </c>
      <c r="BE82" s="69">
        <v>6.4</v>
      </c>
      <c r="BF82" s="2">
        <v>6</v>
      </c>
      <c r="BG82" s="2">
        <v>6</v>
      </c>
      <c r="BH82" s="2">
        <v>6.2</v>
      </c>
      <c r="BI82" s="2">
        <v>6.2</v>
      </c>
      <c r="BJ82" s="69">
        <v>6.5</v>
      </c>
      <c r="BK82" s="2">
        <v>6.2</v>
      </c>
      <c r="BL82" s="2">
        <v>6.1</v>
      </c>
      <c r="BM82" s="2">
        <v>6.4</v>
      </c>
      <c r="BN82" s="2">
        <v>6.4</v>
      </c>
      <c r="BO82" s="69">
        <v>6.87</v>
      </c>
      <c r="BP82" s="2">
        <v>6.47</v>
      </c>
      <c r="BQ82" s="2">
        <v>6.25</v>
      </c>
      <c r="BR82" s="2">
        <v>6.62</v>
      </c>
      <c r="BS82" s="2">
        <v>6.62</v>
      </c>
      <c r="BT82" s="69">
        <v>6.94</v>
      </c>
      <c r="BU82" s="2">
        <v>6.62</v>
      </c>
      <c r="BV82" s="2">
        <v>6.28</v>
      </c>
      <c r="BW82" s="2">
        <v>6.66</v>
      </c>
      <c r="BX82" s="2">
        <v>6.69</v>
      </c>
    </row>
    <row r="83" spans="1:76" x14ac:dyDescent="0.25">
      <c r="A83" s="7" t="s">
        <v>104</v>
      </c>
      <c r="B83" s="65">
        <v>6.29</v>
      </c>
      <c r="C83" s="9">
        <v>6.03</v>
      </c>
      <c r="D83" s="9">
        <v>6.61</v>
      </c>
      <c r="E83" s="9">
        <v>6.76</v>
      </c>
      <c r="F83" s="9">
        <v>6.48</v>
      </c>
      <c r="G83" s="70">
        <v>6.38</v>
      </c>
      <c r="H83" s="17">
        <v>5.89</v>
      </c>
      <c r="I83" s="17">
        <v>6.44</v>
      </c>
      <c r="J83" s="17">
        <v>6.69</v>
      </c>
      <c r="K83" s="17">
        <v>6.41</v>
      </c>
      <c r="L83" s="70">
        <v>6.58</v>
      </c>
      <c r="M83" s="17">
        <v>5.86</v>
      </c>
      <c r="N83" s="17">
        <v>6.3</v>
      </c>
      <c r="O83" s="17">
        <v>6.57</v>
      </c>
      <c r="P83" s="17">
        <v>6.39</v>
      </c>
      <c r="Q83" s="70"/>
      <c r="R83" s="17"/>
      <c r="S83" s="17"/>
      <c r="T83" s="17"/>
      <c r="U83" s="17"/>
      <c r="V83" s="70"/>
      <c r="W83" s="17"/>
      <c r="X83" s="17"/>
      <c r="Y83" s="17"/>
      <c r="Z83" s="17"/>
      <c r="AA83" s="70">
        <v>6.5</v>
      </c>
      <c r="AB83" s="17">
        <v>5.83</v>
      </c>
      <c r="AC83" s="17">
        <v>6.09</v>
      </c>
      <c r="AD83" s="17">
        <v>6.48</v>
      </c>
      <c r="AE83" s="17">
        <v>6.29</v>
      </c>
      <c r="AF83" s="70">
        <v>6.67</v>
      </c>
      <c r="AG83" s="17">
        <v>6.05</v>
      </c>
      <c r="AH83" s="17">
        <v>6.19</v>
      </c>
      <c r="AI83" s="17">
        <v>6.61</v>
      </c>
      <c r="AJ83" s="17">
        <v>6.45</v>
      </c>
      <c r="AK83" s="70">
        <v>6.8</v>
      </c>
      <c r="AL83" s="17">
        <v>6.2</v>
      </c>
      <c r="AM83" s="17">
        <v>6.3</v>
      </c>
      <c r="AN83" s="17">
        <v>6.8</v>
      </c>
      <c r="AO83" s="17">
        <v>6.6</v>
      </c>
      <c r="AP83" s="69">
        <v>6.8</v>
      </c>
      <c r="AQ83" s="2">
        <v>6.1</v>
      </c>
      <c r="AR83" s="2">
        <v>6.3</v>
      </c>
      <c r="AS83" s="2">
        <v>6.7</v>
      </c>
      <c r="AT83" s="2">
        <v>6.5</v>
      </c>
      <c r="AU83" s="69">
        <v>6.9</v>
      </c>
      <c r="AV83" s="2">
        <v>6.4</v>
      </c>
      <c r="AW83" s="2">
        <v>6.4</v>
      </c>
      <c r="AX83" s="2">
        <v>6.8</v>
      </c>
      <c r="AY83" s="2">
        <v>6.7</v>
      </c>
      <c r="AZ83" s="69">
        <v>6.9</v>
      </c>
      <c r="BA83" s="2">
        <v>6.4</v>
      </c>
      <c r="BB83" s="2">
        <v>6.4</v>
      </c>
      <c r="BC83" s="2">
        <v>6.8</v>
      </c>
      <c r="BD83" s="2">
        <v>6.7</v>
      </c>
      <c r="BE83" s="69">
        <v>6.9</v>
      </c>
      <c r="BF83" s="2">
        <v>6.5</v>
      </c>
      <c r="BG83" s="2">
        <v>6.4</v>
      </c>
      <c r="BH83" s="2">
        <v>6.8</v>
      </c>
      <c r="BI83" s="2">
        <v>6.7</v>
      </c>
      <c r="BJ83" s="69">
        <v>6.8</v>
      </c>
      <c r="BK83" s="2">
        <v>6.4</v>
      </c>
      <c r="BL83" s="2">
        <v>6.3</v>
      </c>
      <c r="BM83" s="2">
        <v>6.7</v>
      </c>
      <c r="BN83" s="2">
        <v>6.6</v>
      </c>
      <c r="BO83" s="69">
        <v>7.09</v>
      </c>
      <c r="BP83" s="2">
        <v>6.67</v>
      </c>
      <c r="BQ83" s="2">
        <v>6.44</v>
      </c>
      <c r="BR83" s="2">
        <v>6.95</v>
      </c>
      <c r="BS83" s="2">
        <v>6.85</v>
      </c>
      <c r="BT83" s="69">
        <v>7.21</v>
      </c>
      <c r="BU83" s="2">
        <v>6.86</v>
      </c>
      <c r="BV83" s="2">
        <v>6.52</v>
      </c>
      <c r="BW83" s="2">
        <v>6.99</v>
      </c>
      <c r="BX83" s="2">
        <v>6.96</v>
      </c>
    </row>
    <row r="84" spans="1:76" x14ac:dyDescent="0.25">
      <c r="A84" s="7" t="s">
        <v>105</v>
      </c>
      <c r="G84" s="70"/>
      <c r="H84" s="17"/>
      <c r="I84" s="17"/>
      <c r="J84" s="17"/>
      <c r="K84" s="17"/>
      <c r="L84" s="70"/>
      <c r="M84" s="17"/>
      <c r="N84" s="17"/>
      <c r="O84" s="17"/>
      <c r="P84" s="17"/>
      <c r="Q84" s="70"/>
      <c r="R84" s="17"/>
      <c r="S84" s="17"/>
      <c r="T84" s="17"/>
      <c r="U84" s="17"/>
      <c r="V84" s="70"/>
      <c r="W84" s="17"/>
      <c r="X84" s="17"/>
      <c r="Y84" s="17"/>
      <c r="Z84" s="17"/>
      <c r="AA84" s="70">
        <v>6.33</v>
      </c>
      <c r="AB84" s="17">
        <v>5.64</v>
      </c>
      <c r="AC84" s="17">
        <v>5.91</v>
      </c>
      <c r="AD84" s="17">
        <v>6.22</v>
      </c>
      <c r="AE84" s="17">
        <v>6.09</v>
      </c>
      <c r="AF84" s="70">
        <v>6.22</v>
      </c>
      <c r="AG84" s="17">
        <v>5.54</v>
      </c>
      <c r="AH84" s="17">
        <v>5.8</v>
      </c>
      <c r="AI84" s="17">
        <v>6.06</v>
      </c>
      <c r="AJ84" s="17">
        <v>5.97</v>
      </c>
      <c r="AK84" s="70">
        <v>6.2</v>
      </c>
      <c r="AL84" s="17">
        <v>5.6</v>
      </c>
      <c r="AM84" s="17">
        <v>5.8</v>
      </c>
      <c r="AN84" s="17">
        <v>6.1</v>
      </c>
      <c r="AO84" s="17">
        <v>6</v>
      </c>
      <c r="AP84" s="69">
        <v>6.4</v>
      </c>
      <c r="AQ84" s="2">
        <v>5.6</v>
      </c>
      <c r="AR84" s="2">
        <v>5.9</v>
      </c>
      <c r="AS84" s="2">
        <v>6.2</v>
      </c>
      <c r="AT84" s="2">
        <v>6</v>
      </c>
      <c r="AU84" s="69">
        <v>6.3</v>
      </c>
      <c r="AV84" s="2">
        <v>5.7</v>
      </c>
      <c r="AW84" s="2">
        <v>5.9</v>
      </c>
      <c r="AX84" s="2">
        <v>6.2</v>
      </c>
      <c r="AY84" s="2">
        <v>6.1</v>
      </c>
      <c r="AZ84" s="69">
        <v>6.2</v>
      </c>
      <c r="BA84" s="2">
        <v>5.6</v>
      </c>
      <c r="BB84" s="2">
        <v>5.8</v>
      </c>
      <c r="BC84" s="2">
        <v>6.2</v>
      </c>
      <c r="BD84" s="2">
        <v>6</v>
      </c>
      <c r="BE84" s="69">
        <v>6.2</v>
      </c>
      <c r="BF84" s="2">
        <v>5.6</v>
      </c>
      <c r="BG84" s="2">
        <v>5.8</v>
      </c>
      <c r="BH84" s="2">
        <v>6.1</v>
      </c>
      <c r="BI84" s="2">
        <v>6</v>
      </c>
      <c r="BJ84" s="69">
        <v>6.1</v>
      </c>
      <c r="BK84" s="2">
        <v>5.5</v>
      </c>
      <c r="BL84" s="2">
        <v>5.8</v>
      </c>
      <c r="BM84" s="2">
        <v>6.1</v>
      </c>
      <c r="BN84" s="2">
        <v>6</v>
      </c>
      <c r="BO84" s="69">
        <v>6.34</v>
      </c>
      <c r="BP84" s="2">
        <v>5.69</v>
      </c>
      <c r="BQ84" s="2">
        <v>5.8</v>
      </c>
      <c r="BR84" s="2">
        <v>6.24</v>
      </c>
      <c r="BS84" s="2">
        <v>6.08</v>
      </c>
      <c r="BT84" s="69">
        <v>6.53</v>
      </c>
      <c r="BU84" s="2">
        <v>5.97</v>
      </c>
      <c r="BV84" s="2">
        <v>5.9</v>
      </c>
      <c r="BW84" s="2">
        <v>6.38</v>
      </c>
      <c r="BX84" s="2">
        <v>6.26</v>
      </c>
    </row>
    <row r="85" spans="1:76" x14ac:dyDescent="0.25">
      <c r="A85" s="7" t="s">
        <v>106</v>
      </c>
      <c r="G85" s="70"/>
      <c r="H85" s="17"/>
      <c r="I85" s="17"/>
      <c r="J85" s="17"/>
      <c r="K85" s="17"/>
      <c r="L85" s="70"/>
      <c r="M85" s="17"/>
      <c r="N85" s="17"/>
      <c r="O85" s="17"/>
      <c r="P85" s="17"/>
      <c r="Q85" s="70"/>
      <c r="R85" s="17"/>
      <c r="S85" s="17"/>
      <c r="T85" s="17"/>
      <c r="U85" s="17"/>
      <c r="V85" s="70"/>
      <c r="W85" s="17"/>
      <c r="X85" s="17"/>
      <c r="Y85" s="17"/>
      <c r="Z85" s="17"/>
      <c r="AA85" s="70"/>
      <c r="AB85" s="17"/>
      <c r="AC85" s="17"/>
      <c r="AD85" s="17"/>
      <c r="AE85" s="17"/>
      <c r="AF85" s="70">
        <v>6.28</v>
      </c>
      <c r="AG85" s="17">
        <v>5.84</v>
      </c>
      <c r="AH85" s="17">
        <v>6.27</v>
      </c>
      <c r="AI85" s="17">
        <v>6.84</v>
      </c>
      <c r="AJ85" s="17">
        <v>6.37</v>
      </c>
      <c r="AK85" s="70">
        <v>6.2</v>
      </c>
      <c r="AL85" s="17">
        <v>5.8</v>
      </c>
      <c r="AM85" s="17">
        <v>6.3</v>
      </c>
      <c r="AN85" s="17">
        <v>6.9</v>
      </c>
      <c r="AO85" s="17">
        <v>6.4</v>
      </c>
      <c r="AP85" s="69">
        <v>6.1</v>
      </c>
      <c r="AQ85" s="2">
        <v>5.6</v>
      </c>
      <c r="AR85" s="2">
        <v>6.3</v>
      </c>
      <c r="AS85" s="2">
        <v>6.9</v>
      </c>
      <c r="AT85" s="2">
        <v>6.3</v>
      </c>
      <c r="AU85" s="69">
        <v>6.1</v>
      </c>
      <c r="AV85" s="2">
        <v>5.7</v>
      </c>
      <c r="AW85" s="2">
        <v>6.2</v>
      </c>
      <c r="AX85" s="2">
        <v>6.8</v>
      </c>
      <c r="AY85" s="2">
        <v>6.3</v>
      </c>
      <c r="AZ85" s="69">
        <v>6.2</v>
      </c>
      <c r="BA85" s="2">
        <v>5.8</v>
      </c>
      <c r="BB85" s="2">
        <v>6.3</v>
      </c>
      <c r="BC85" s="2">
        <v>6.8</v>
      </c>
      <c r="BD85" s="2">
        <v>6.3</v>
      </c>
      <c r="BE85" s="69">
        <v>6.1</v>
      </c>
      <c r="BF85" s="2">
        <v>5.8</v>
      </c>
      <c r="BG85" s="2">
        <v>6.2</v>
      </c>
      <c r="BH85" s="2">
        <v>6.8</v>
      </c>
      <c r="BI85" s="2">
        <v>6.3</v>
      </c>
      <c r="BJ85" s="69">
        <v>6.3</v>
      </c>
      <c r="BK85" s="2">
        <v>6</v>
      </c>
      <c r="BL85" s="2">
        <v>6.3</v>
      </c>
      <c r="BM85" s="2">
        <v>6.9</v>
      </c>
      <c r="BN85" s="2">
        <v>6.4</v>
      </c>
      <c r="BO85" s="69">
        <v>6.56</v>
      </c>
      <c r="BP85" s="2">
        <v>6.14</v>
      </c>
      <c r="BQ85" s="2">
        <v>6.48</v>
      </c>
      <c r="BR85" s="2">
        <v>7.07</v>
      </c>
      <c r="BS85" s="2">
        <v>6.63</v>
      </c>
      <c r="BT85" s="69">
        <v>6.73</v>
      </c>
      <c r="BU85" s="2">
        <v>6.37</v>
      </c>
      <c r="BV85" s="2">
        <v>6.28</v>
      </c>
      <c r="BW85" s="2">
        <v>7.16</v>
      </c>
      <c r="BX85" s="2">
        <v>6.69</v>
      </c>
    </row>
    <row r="86" spans="1:76" x14ac:dyDescent="0.25">
      <c r="A86" s="7" t="s">
        <v>107</v>
      </c>
      <c r="G86" s="70"/>
      <c r="H86" s="17"/>
      <c r="I86" s="17"/>
      <c r="J86" s="17"/>
      <c r="K86" s="17"/>
      <c r="L86" s="70"/>
      <c r="M86" s="17"/>
      <c r="N86" s="17"/>
      <c r="O86" s="17"/>
      <c r="P86" s="17"/>
      <c r="Q86" s="70"/>
      <c r="R86" s="17"/>
      <c r="S86" s="17"/>
      <c r="T86" s="17"/>
      <c r="U86" s="17"/>
      <c r="V86" s="70"/>
      <c r="W86" s="17"/>
      <c r="X86" s="17"/>
      <c r="Y86" s="17"/>
      <c r="Z86" s="17"/>
      <c r="AA86" s="70">
        <v>5.87</v>
      </c>
      <c r="AB86" s="17">
        <v>5.35</v>
      </c>
      <c r="AC86" s="17">
        <v>5.94</v>
      </c>
      <c r="AD86" s="17">
        <v>6.39</v>
      </c>
      <c r="AE86" s="17">
        <v>5.94</v>
      </c>
      <c r="AF86" s="70">
        <v>5.88</v>
      </c>
      <c r="AG86" s="17">
        <v>5.35</v>
      </c>
      <c r="AH86" s="17">
        <v>5.89</v>
      </c>
      <c r="AI86" s="17">
        <v>6.45</v>
      </c>
      <c r="AJ86" s="17">
        <v>5.95</v>
      </c>
      <c r="AK86" s="70">
        <v>6</v>
      </c>
      <c r="AL86" s="17">
        <v>5.4</v>
      </c>
      <c r="AM86" s="17">
        <v>5.9</v>
      </c>
      <c r="AN86" s="17">
        <v>6.4</v>
      </c>
      <c r="AO86" s="17">
        <v>6</v>
      </c>
      <c r="AP86" s="69">
        <v>5.9</v>
      </c>
      <c r="AQ86" s="2">
        <v>5.3</v>
      </c>
      <c r="AR86" s="2">
        <v>5.9</v>
      </c>
      <c r="AS86" s="2">
        <v>6.4</v>
      </c>
      <c r="AT86" s="2">
        <v>5.9</v>
      </c>
      <c r="AU86" s="69">
        <v>6</v>
      </c>
      <c r="AV86" s="2">
        <v>5.4</v>
      </c>
      <c r="AW86" s="2">
        <v>6</v>
      </c>
      <c r="AX86" s="2">
        <v>6.5</v>
      </c>
      <c r="AY86" s="2">
        <v>6</v>
      </c>
      <c r="AZ86" s="69"/>
      <c r="BA86" s="2"/>
      <c r="BB86" s="2"/>
      <c r="BC86" s="2"/>
      <c r="BD86" s="2"/>
      <c r="BE86" s="69">
        <v>5.9</v>
      </c>
      <c r="BF86" s="2">
        <v>5.5</v>
      </c>
      <c r="BG86" s="2">
        <v>5.9</v>
      </c>
      <c r="BH86" s="2">
        <v>6.4</v>
      </c>
      <c r="BI86" s="2">
        <v>6</v>
      </c>
      <c r="BJ86" s="69"/>
      <c r="BK86" s="2"/>
      <c r="BL86" s="2"/>
      <c r="BM86" s="2"/>
      <c r="BN86" s="2"/>
      <c r="BO86" s="69">
        <v>6.37</v>
      </c>
      <c r="BP86" s="2">
        <v>5.85</v>
      </c>
      <c r="BQ86" s="2">
        <v>5.93</v>
      </c>
      <c r="BR86" s="2">
        <v>6.54</v>
      </c>
      <c r="BS86" s="2">
        <v>6.24</v>
      </c>
      <c r="BT86" s="69"/>
      <c r="BU86" s="2"/>
      <c r="BV86" s="2"/>
      <c r="BW86" s="2"/>
      <c r="BX86" s="2"/>
    </row>
    <row r="87" spans="1:76" x14ac:dyDescent="0.25">
      <c r="A87" s="7" t="s">
        <v>108</v>
      </c>
      <c r="G87" s="70"/>
      <c r="H87" s="17"/>
      <c r="I87" s="17"/>
      <c r="J87" s="17"/>
      <c r="K87" s="17"/>
      <c r="L87" s="70"/>
      <c r="M87" s="17"/>
      <c r="N87" s="17"/>
      <c r="O87" s="17"/>
      <c r="P87" s="17"/>
      <c r="Q87" s="70"/>
      <c r="R87" s="17"/>
      <c r="S87" s="17"/>
      <c r="T87" s="17"/>
      <c r="U87" s="17"/>
      <c r="V87" s="70"/>
      <c r="W87" s="17"/>
      <c r="X87" s="17"/>
      <c r="Y87" s="17"/>
      <c r="Z87" s="17"/>
      <c r="AA87" s="70">
        <v>6.28</v>
      </c>
      <c r="AB87" s="17">
        <v>6.04</v>
      </c>
      <c r="AC87" s="17">
        <v>5.94</v>
      </c>
      <c r="AD87" s="17">
        <v>6.65</v>
      </c>
      <c r="AE87" s="17">
        <v>6.28</v>
      </c>
      <c r="AF87" s="70">
        <v>6.32</v>
      </c>
      <c r="AG87" s="17">
        <v>6.02</v>
      </c>
      <c r="AH87" s="17">
        <v>5.88</v>
      </c>
      <c r="AI87" s="17">
        <v>6.56</v>
      </c>
      <c r="AJ87" s="17">
        <v>6.26</v>
      </c>
      <c r="AK87" s="70">
        <v>6.5</v>
      </c>
      <c r="AL87" s="17">
        <v>6.2</v>
      </c>
      <c r="AM87" s="17">
        <v>6</v>
      </c>
      <c r="AN87" s="17">
        <v>6.7</v>
      </c>
      <c r="AO87" s="17">
        <v>6.4</v>
      </c>
      <c r="AP87" s="69">
        <v>6.3</v>
      </c>
      <c r="AQ87" s="2">
        <v>6</v>
      </c>
      <c r="AR87" s="2">
        <v>5.9</v>
      </c>
      <c r="AS87" s="2">
        <v>6.5</v>
      </c>
      <c r="AT87" s="2">
        <v>6.2</v>
      </c>
      <c r="AU87" s="69">
        <v>6.6</v>
      </c>
      <c r="AV87" s="2">
        <v>6.3</v>
      </c>
      <c r="AW87" s="2">
        <v>6.1</v>
      </c>
      <c r="AX87" s="2">
        <v>6.7</v>
      </c>
      <c r="AY87" s="2">
        <v>6.5</v>
      </c>
      <c r="AZ87" s="69">
        <v>6.4</v>
      </c>
      <c r="BA87" s="2">
        <v>6.2</v>
      </c>
      <c r="BB87" s="2">
        <v>5.9</v>
      </c>
      <c r="BC87" s="2">
        <v>6.5</v>
      </c>
      <c r="BD87" s="2">
        <v>6.3</v>
      </c>
      <c r="BE87" s="69">
        <v>6.7</v>
      </c>
      <c r="BF87" s="2">
        <v>6.4</v>
      </c>
      <c r="BG87" s="2">
        <v>6.1</v>
      </c>
      <c r="BH87" s="2">
        <v>6.7</v>
      </c>
      <c r="BI87" s="2">
        <v>6.5</v>
      </c>
      <c r="BJ87" s="69">
        <v>6.8</v>
      </c>
      <c r="BK87" s="2">
        <v>6.6</v>
      </c>
      <c r="BL87" s="2">
        <v>6.1</v>
      </c>
      <c r="BM87" s="2">
        <v>6.8</v>
      </c>
      <c r="BN87" s="2">
        <v>6.6</v>
      </c>
      <c r="BO87" s="69">
        <v>6.84</v>
      </c>
      <c r="BP87" s="2">
        <v>6.64</v>
      </c>
      <c r="BQ87" s="2">
        <v>6.13</v>
      </c>
      <c r="BR87" s="2">
        <v>6.82</v>
      </c>
      <c r="BS87" s="2">
        <v>6.67</v>
      </c>
      <c r="BT87" s="69">
        <v>6.95</v>
      </c>
      <c r="BU87" s="2">
        <v>6.73</v>
      </c>
      <c r="BV87" s="2">
        <v>6.08</v>
      </c>
      <c r="BW87" s="2">
        <v>6.84</v>
      </c>
      <c r="BX87" s="2">
        <v>6.71</v>
      </c>
    </row>
    <row r="88" spans="1:76" x14ac:dyDescent="0.25">
      <c r="A88" s="7" t="s">
        <v>109</v>
      </c>
      <c r="G88" s="70"/>
      <c r="H88" s="17"/>
      <c r="I88" s="17"/>
      <c r="J88" s="17"/>
      <c r="K88" s="17"/>
      <c r="L88" s="70"/>
      <c r="M88" s="17"/>
      <c r="N88" s="17"/>
      <c r="O88" s="17"/>
      <c r="P88" s="17"/>
      <c r="Q88" s="70"/>
      <c r="R88" s="17"/>
      <c r="S88" s="17"/>
      <c r="T88" s="17"/>
      <c r="U88" s="17"/>
      <c r="V88" s="70"/>
      <c r="W88" s="17"/>
      <c r="X88" s="17"/>
      <c r="Y88" s="17"/>
      <c r="Z88" s="17"/>
      <c r="AA88" s="70">
        <v>6.24</v>
      </c>
      <c r="AB88" s="17">
        <v>6.21</v>
      </c>
      <c r="AC88" s="17">
        <v>6.01</v>
      </c>
      <c r="AD88" s="17">
        <v>6.57</v>
      </c>
      <c r="AE88" s="17">
        <v>6.33</v>
      </c>
      <c r="AF88" s="70">
        <v>6.25</v>
      </c>
      <c r="AG88" s="17">
        <v>6.09</v>
      </c>
      <c r="AH88" s="17">
        <v>5.89</v>
      </c>
      <c r="AI88" s="17">
        <v>6.48</v>
      </c>
      <c r="AJ88" s="17">
        <v>6.24</v>
      </c>
      <c r="AK88" s="70">
        <v>6.4</v>
      </c>
      <c r="AL88" s="17">
        <v>6.3</v>
      </c>
      <c r="AM88" s="17">
        <v>6.1</v>
      </c>
      <c r="AN88" s="17">
        <v>6.7</v>
      </c>
      <c r="AO88" s="17">
        <v>6.5</v>
      </c>
      <c r="AP88" s="69">
        <v>6.4</v>
      </c>
      <c r="AQ88" s="2">
        <v>6.2</v>
      </c>
      <c r="AR88" s="2">
        <v>6.1</v>
      </c>
      <c r="AS88" s="2">
        <v>6.7</v>
      </c>
      <c r="AT88" s="2">
        <v>6.4</v>
      </c>
      <c r="AU88" s="69">
        <v>6.4</v>
      </c>
      <c r="AV88" s="2">
        <v>6.3</v>
      </c>
      <c r="AW88" s="2">
        <v>6.1</v>
      </c>
      <c r="AX88" s="2">
        <v>6.7</v>
      </c>
      <c r="AY88" s="2">
        <v>6.4</v>
      </c>
      <c r="AZ88" s="69">
        <v>6.4</v>
      </c>
      <c r="BA88" s="2">
        <v>6.3</v>
      </c>
      <c r="BB88" s="2">
        <v>6.1</v>
      </c>
      <c r="BC88" s="2">
        <v>6.7</v>
      </c>
      <c r="BD88" s="2">
        <v>6.4</v>
      </c>
      <c r="BE88" s="69">
        <v>6.5</v>
      </c>
      <c r="BF88" s="2">
        <v>6.4</v>
      </c>
      <c r="BG88" s="2">
        <v>6.1</v>
      </c>
      <c r="BH88" s="2">
        <v>6.7</v>
      </c>
      <c r="BI88" s="2">
        <v>6.5</v>
      </c>
      <c r="BJ88" s="69">
        <v>6.6</v>
      </c>
      <c r="BK88" s="2">
        <v>6.7</v>
      </c>
      <c r="BL88" s="2">
        <v>6.1</v>
      </c>
      <c r="BM88" s="2">
        <v>6.7</v>
      </c>
      <c r="BN88" s="2">
        <v>6.6</v>
      </c>
      <c r="BO88" s="69">
        <v>6.7</v>
      </c>
      <c r="BP88" s="2">
        <v>6.75</v>
      </c>
      <c r="BQ88" s="2">
        <v>6.11</v>
      </c>
      <c r="BR88" s="2">
        <v>6.74</v>
      </c>
      <c r="BS88" s="2">
        <v>6.64</v>
      </c>
      <c r="BT88" s="69">
        <v>6.78</v>
      </c>
      <c r="BU88" s="2">
        <v>6.82</v>
      </c>
      <c r="BV88" s="2">
        <v>6.08</v>
      </c>
      <c r="BW88" s="2">
        <v>6.76</v>
      </c>
      <c r="BX88" s="2">
        <v>6.6669999999999998</v>
      </c>
    </row>
    <row r="89" spans="1:76" x14ac:dyDescent="0.25">
      <c r="A89" s="7" t="s">
        <v>110</v>
      </c>
      <c r="B89" s="65">
        <v>5.77</v>
      </c>
      <c r="C89" s="9">
        <v>5.61</v>
      </c>
      <c r="D89" s="9">
        <v>6.09</v>
      </c>
      <c r="E89" s="9">
        <v>6.19</v>
      </c>
      <c r="F89" s="9">
        <v>5.98</v>
      </c>
      <c r="G89" s="70">
        <v>5.95</v>
      </c>
      <c r="H89" s="17">
        <v>5.45</v>
      </c>
      <c r="I89" s="17">
        <v>6.02</v>
      </c>
      <c r="J89" s="17">
        <v>6.14</v>
      </c>
      <c r="K89" s="17">
        <v>5.95</v>
      </c>
      <c r="L89" s="70">
        <v>6.02</v>
      </c>
      <c r="M89" s="17">
        <v>5.29</v>
      </c>
      <c r="N89" s="17">
        <v>5.86</v>
      </c>
      <c r="O89" s="17">
        <v>6.06</v>
      </c>
      <c r="P89" s="17">
        <v>5.87</v>
      </c>
      <c r="Q89" s="70">
        <v>5.86</v>
      </c>
      <c r="R89" s="17">
        <v>5.2</v>
      </c>
      <c r="S89" s="17">
        <v>5.6</v>
      </c>
      <c r="T89" s="17">
        <v>5.86</v>
      </c>
      <c r="U89" s="17">
        <v>5.7</v>
      </c>
      <c r="V89" s="70">
        <v>5.7</v>
      </c>
      <c r="W89" s="17">
        <v>5.05</v>
      </c>
      <c r="X89" s="17">
        <v>5.36</v>
      </c>
      <c r="Y89" s="17">
        <v>5.65</v>
      </c>
      <c r="Z89" s="17">
        <v>5.53</v>
      </c>
      <c r="AA89" s="70">
        <v>5.96</v>
      </c>
      <c r="AB89" s="17">
        <v>5.26</v>
      </c>
      <c r="AC89" s="17">
        <v>5.53</v>
      </c>
      <c r="AD89" s="17">
        <v>5.87</v>
      </c>
      <c r="AE89" s="17">
        <v>5.72</v>
      </c>
      <c r="AF89" s="70">
        <v>6.01</v>
      </c>
      <c r="AG89" s="17">
        <v>5.26</v>
      </c>
      <c r="AH89" s="17">
        <v>5.53</v>
      </c>
      <c r="AI89" s="17">
        <v>5.91</v>
      </c>
      <c r="AJ89" s="17">
        <v>5.74</v>
      </c>
      <c r="AK89" s="70">
        <v>6.1</v>
      </c>
      <c r="AL89" s="17">
        <v>5.3</v>
      </c>
      <c r="AM89" s="17">
        <v>5.6</v>
      </c>
      <c r="AN89" s="17">
        <v>5.9</v>
      </c>
      <c r="AO89" s="17">
        <v>5.8</v>
      </c>
      <c r="AP89" s="69">
        <v>6.1</v>
      </c>
      <c r="AQ89" s="2">
        <v>5.2</v>
      </c>
      <c r="AR89" s="2">
        <v>5.6</v>
      </c>
      <c r="AS89" s="2">
        <v>5.9</v>
      </c>
      <c r="AT89" s="2">
        <v>5.7</v>
      </c>
      <c r="AU89" s="69">
        <v>6</v>
      </c>
      <c r="AV89" s="2">
        <v>5.2</v>
      </c>
      <c r="AW89" s="2">
        <v>5.5</v>
      </c>
      <c r="AX89" s="2">
        <v>5.9</v>
      </c>
      <c r="AY89" s="2">
        <v>5.7</v>
      </c>
      <c r="AZ89" s="69">
        <v>5.8</v>
      </c>
      <c r="BA89" s="2">
        <v>5.0999999999999996</v>
      </c>
      <c r="BB89" s="2">
        <v>5.5</v>
      </c>
      <c r="BC89" s="2">
        <v>5.7</v>
      </c>
      <c r="BD89" s="2">
        <v>5.6</v>
      </c>
      <c r="BE89" s="69">
        <v>6</v>
      </c>
      <c r="BF89" s="2">
        <v>5.3</v>
      </c>
      <c r="BG89" s="2">
        <v>5.6</v>
      </c>
      <c r="BH89" s="2">
        <v>5.8</v>
      </c>
      <c r="BI89" s="2">
        <v>5.7</v>
      </c>
      <c r="BJ89" s="69">
        <v>6</v>
      </c>
      <c r="BK89" s="2">
        <v>5.4</v>
      </c>
      <c r="BL89" s="2">
        <v>5.6</v>
      </c>
      <c r="BM89" s="2">
        <v>5.8</v>
      </c>
      <c r="BN89" s="2">
        <v>5.8</v>
      </c>
      <c r="BO89" s="69">
        <v>6.46</v>
      </c>
      <c r="BP89" s="2">
        <v>5.83</v>
      </c>
      <c r="BQ89" s="2">
        <v>5.88</v>
      </c>
      <c r="BR89" s="2">
        <v>6.22</v>
      </c>
      <c r="BS89" s="2">
        <v>6.16</v>
      </c>
      <c r="BT89" s="69">
        <v>6.65</v>
      </c>
      <c r="BU89" s="2">
        <v>6.09</v>
      </c>
      <c r="BV89" s="2">
        <v>5.99</v>
      </c>
      <c r="BW89" s="2">
        <v>6.29</v>
      </c>
      <c r="BX89" s="2">
        <v>6.32</v>
      </c>
    </row>
    <row r="90" spans="1:76" x14ac:dyDescent="0.25">
      <c r="A90" s="7" t="s">
        <v>111</v>
      </c>
      <c r="G90" s="70"/>
      <c r="H90" s="17"/>
      <c r="I90" s="17"/>
      <c r="J90" s="17"/>
      <c r="K90" s="17"/>
      <c r="L90" s="70">
        <v>5.79</v>
      </c>
      <c r="M90" s="17">
        <v>5.82</v>
      </c>
      <c r="N90" s="17">
        <v>5.63</v>
      </c>
      <c r="O90" s="17">
        <v>6.07</v>
      </c>
      <c r="P90" s="17">
        <v>5.9</v>
      </c>
      <c r="Q90" s="70"/>
      <c r="R90" s="17"/>
      <c r="S90" s="17"/>
      <c r="T90" s="17"/>
      <c r="U90" s="17"/>
      <c r="V90" s="70"/>
      <c r="W90" s="17"/>
      <c r="X90" s="17"/>
      <c r="Y90" s="17"/>
      <c r="Z90" s="17"/>
      <c r="AA90" s="70">
        <v>6.05</v>
      </c>
      <c r="AB90" s="17">
        <v>5.9</v>
      </c>
      <c r="AC90" s="17">
        <v>5.78</v>
      </c>
      <c r="AD90" s="17">
        <v>6.17</v>
      </c>
      <c r="AE90" s="17">
        <v>6.04</v>
      </c>
      <c r="AF90" s="70">
        <v>6.18</v>
      </c>
      <c r="AG90" s="17">
        <v>5.96</v>
      </c>
      <c r="AH90" s="17">
        <v>5.76</v>
      </c>
      <c r="AI90" s="17">
        <v>6.16</v>
      </c>
      <c r="AJ90" s="17">
        <v>6.08</v>
      </c>
      <c r="AK90" s="70">
        <v>6.4</v>
      </c>
      <c r="AL90" s="17">
        <v>6.2</v>
      </c>
      <c r="AM90" s="17">
        <v>6</v>
      </c>
      <c r="AN90" s="17">
        <v>6.3</v>
      </c>
      <c r="AO90" s="17">
        <v>6.3</v>
      </c>
      <c r="AP90" s="69">
        <v>6.5</v>
      </c>
      <c r="AQ90" s="2">
        <v>6.2</v>
      </c>
      <c r="AR90" s="2">
        <v>5.9</v>
      </c>
      <c r="AS90" s="2">
        <v>6.2</v>
      </c>
      <c r="AT90" s="2">
        <v>6.3</v>
      </c>
      <c r="AU90" s="69">
        <v>6.4</v>
      </c>
      <c r="AV90" s="2">
        <v>6.3</v>
      </c>
      <c r="AW90" s="2">
        <v>6</v>
      </c>
      <c r="AX90" s="2">
        <v>6.4</v>
      </c>
      <c r="AY90" s="2">
        <v>6.3</v>
      </c>
      <c r="AZ90" s="69">
        <v>6.3</v>
      </c>
      <c r="BA90" s="2">
        <v>6.2</v>
      </c>
      <c r="BB90" s="2">
        <v>5.9</v>
      </c>
      <c r="BC90" s="2">
        <v>6.3</v>
      </c>
      <c r="BD90" s="2">
        <v>6.3</v>
      </c>
      <c r="BE90" s="69">
        <v>6.4</v>
      </c>
      <c r="BF90" s="2">
        <v>6.3</v>
      </c>
      <c r="BG90" s="2">
        <v>5.9</v>
      </c>
      <c r="BH90" s="2">
        <v>6.5</v>
      </c>
      <c r="BI90" s="2">
        <v>6.3</v>
      </c>
      <c r="BJ90" s="69">
        <v>6.4</v>
      </c>
      <c r="BK90" s="2">
        <v>6.3</v>
      </c>
      <c r="BL90" s="2">
        <v>6</v>
      </c>
      <c r="BM90" s="2">
        <v>6.5</v>
      </c>
      <c r="BN90" s="2">
        <v>6.4</v>
      </c>
      <c r="BO90" s="69">
        <v>6.73</v>
      </c>
      <c r="BP90" s="2">
        <v>6.6</v>
      </c>
      <c r="BQ90" s="2">
        <v>6.11</v>
      </c>
      <c r="BR90" s="2">
        <v>6.74</v>
      </c>
      <c r="BS90" s="2">
        <v>6.61</v>
      </c>
      <c r="BT90" s="69">
        <v>6.73</v>
      </c>
      <c r="BU90" s="2">
        <v>6.6</v>
      </c>
      <c r="BV90" s="2">
        <v>6.07</v>
      </c>
      <c r="BW90" s="2">
        <v>6.77</v>
      </c>
      <c r="BX90" s="2">
        <v>6.61</v>
      </c>
    </row>
    <row r="91" spans="1:76" x14ac:dyDescent="0.25">
      <c r="A91" s="7" t="s">
        <v>112</v>
      </c>
      <c r="B91" s="65">
        <v>5.34</v>
      </c>
      <c r="C91" s="9">
        <v>5.6</v>
      </c>
      <c r="D91" s="9">
        <v>5.63</v>
      </c>
      <c r="E91" s="9">
        <v>5.84</v>
      </c>
      <c r="F91" s="9">
        <v>5.66</v>
      </c>
      <c r="G91" s="70">
        <v>5.53</v>
      </c>
      <c r="H91" s="17">
        <v>5.7</v>
      </c>
      <c r="I91" s="17">
        <v>5.68</v>
      </c>
      <c r="J91" s="17">
        <v>5.89</v>
      </c>
      <c r="K91" s="17">
        <v>5.77</v>
      </c>
      <c r="L91" s="70"/>
      <c r="M91" s="17"/>
      <c r="N91" s="17"/>
      <c r="O91" s="17"/>
      <c r="P91" s="17"/>
      <c r="Q91" s="70">
        <v>5.8</v>
      </c>
      <c r="R91" s="17">
        <v>5.88</v>
      </c>
      <c r="S91" s="17">
        <v>5.77</v>
      </c>
      <c r="T91" s="17">
        <v>6.13</v>
      </c>
      <c r="U91" s="17">
        <v>5.96</v>
      </c>
      <c r="V91" s="70">
        <v>5.97</v>
      </c>
      <c r="W91" s="17">
        <v>6.07</v>
      </c>
      <c r="X91" s="17">
        <v>5.85</v>
      </c>
      <c r="Y91" s="17">
        <v>6.27</v>
      </c>
      <c r="Z91" s="17">
        <v>6.09</v>
      </c>
      <c r="AA91" s="69">
        <v>6.22</v>
      </c>
      <c r="AB91" s="2">
        <v>6.15</v>
      </c>
      <c r="AC91" s="2">
        <v>5.91</v>
      </c>
      <c r="AD91" s="2">
        <v>6.3</v>
      </c>
      <c r="AE91" s="2">
        <v>6.22</v>
      </c>
      <c r="AF91" s="70">
        <v>6.23</v>
      </c>
      <c r="AG91" s="17">
        <v>6.18</v>
      </c>
      <c r="AH91" s="17">
        <v>5.91</v>
      </c>
      <c r="AI91" s="17">
        <v>6.28</v>
      </c>
      <c r="AJ91" s="17">
        <v>6.22</v>
      </c>
      <c r="AK91" s="70">
        <v>6.2</v>
      </c>
      <c r="AL91" s="17">
        <v>6.2</v>
      </c>
      <c r="AM91" s="17">
        <v>5.9</v>
      </c>
      <c r="AN91" s="17">
        <v>6.3</v>
      </c>
      <c r="AO91" s="17">
        <v>6.2</v>
      </c>
      <c r="AP91" s="69">
        <v>6.2</v>
      </c>
      <c r="AQ91" s="2">
        <v>6.1</v>
      </c>
      <c r="AR91" s="2">
        <v>5.9</v>
      </c>
      <c r="AS91" s="2">
        <v>6.3</v>
      </c>
      <c r="AT91" s="2">
        <v>6.2</v>
      </c>
      <c r="AU91" s="69">
        <v>6.3</v>
      </c>
      <c r="AV91" s="2">
        <v>6.2</v>
      </c>
      <c r="AW91" s="2">
        <v>5.9</v>
      </c>
      <c r="AX91" s="2">
        <v>6.3</v>
      </c>
      <c r="AY91" s="2">
        <v>6.3</v>
      </c>
      <c r="AZ91" s="69">
        <v>6.2</v>
      </c>
      <c r="BA91" s="2">
        <v>6.2</v>
      </c>
      <c r="BB91" s="2">
        <v>5.9</v>
      </c>
      <c r="BC91" s="2">
        <v>6.3</v>
      </c>
      <c r="BD91" s="2">
        <v>6.2</v>
      </c>
      <c r="BE91" s="69">
        <v>6.4</v>
      </c>
      <c r="BF91" s="2">
        <v>6.3</v>
      </c>
      <c r="BG91" s="2">
        <v>5.9</v>
      </c>
      <c r="BH91" s="2">
        <v>6.4</v>
      </c>
      <c r="BI91" s="2">
        <v>6.3</v>
      </c>
      <c r="BJ91" s="69">
        <v>6.5</v>
      </c>
      <c r="BK91" s="2">
        <v>6.5</v>
      </c>
      <c r="BL91" s="2">
        <v>6</v>
      </c>
      <c r="BM91" s="2">
        <v>6.5</v>
      </c>
      <c r="BN91" s="2">
        <v>6.4</v>
      </c>
      <c r="BO91" s="69">
        <v>6.75</v>
      </c>
      <c r="BP91" s="2">
        <v>6.7</v>
      </c>
      <c r="BQ91" s="2">
        <v>6.08</v>
      </c>
      <c r="BR91" s="2">
        <v>6.62</v>
      </c>
      <c r="BS91" s="2">
        <v>6.6</v>
      </c>
      <c r="BT91" s="69">
        <v>6.83</v>
      </c>
      <c r="BU91" s="2">
        <v>6.8</v>
      </c>
      <c r="BV91" s="2">
        <v>6.06</v>
      </c>
      <c r="BW91" s="2">
        <v>6.65</v>
      </c>
      <c r="BX91" s="2">
        <v>6.665</v>
      </c>
    </row>
    <row r="92" spans="1:76" x14ac:dyDescent="0.25">
      <c r="A92" s="7" t="s">
        <v>143</v>
      </c>
      <c r="G92" s="70"/>
      <c r="H92" s="17"/>
      <c r="I92" s="17"/>
      <c r="J92" s="17"/>
      <c r="K92" s="17"/>
      <c r="L92" s="70"/>
      <c r="M92" s="17"/>
      <c r="N92" s="17"/>
      <c r="O92" s="17"/>
      <c r="P92" s="17"/>
      <c r="Q92" s="70"/>
      <c r="R92" s="17"/>
      <c r="S92" s="17"/>
      <c r="T92" s="17"/>
      <c r="U92" s="17"/>
      <c r="V92" s="70"/>
      <c r="W92" s="17"/>
      <c r="X92" s="17"/>
      <c r="Y92" s="17"/>
      <c r="Z92" s="17"/>
      <c r="AA92" s="69"/>
      <c r="AB92" s="2"/>
      <c r="AC92" s="2"/>
      <c r="AD92" s="2"/>
      <c r="AE92" s="2"/>
      <c r="AF92" s="70"/>
      <c r="AG92" s="17"/>
      <c r="AH92" s="17"/>
      <c r="AI92" s="17"/>
      <c r="AJ92" s="17"/>
      <c r="AK92" s="70"/>
      <c r="AL92" s="17"/>
      <c r="AM92" s="17"/>
      <c r="AN92" s="17"/>
      <c r="AO92" s="17"/>
      <c r="AP92" s="69"/>
      <c r="AQ92" s="2"/>
      <c r="AR92" s="2"/>
      <c r="AS92" s="2"/>
      <c r="AT92" s="2"/>
      <c r="AU92" s="69"/>
      <c r="AV92" s="2"/>
      <c r="AW92" s="2"/>
      <c r="AX92" s="2"/>
      <c r="AY92" s="2"/>
      <c r="AZ92" s="69"/>
      <c r="BA92" s="2"/>
      <c r="BB92" s="2"/>
      <c r="BC92" s="2"/>
      <c r="BD92" s="2"/>
      <c r="BJ92" s="69">
        <v>6.7</v>
      </c>
      <c r="BK92" s="2">
        <v>6.4</v>
      </c>
      <c r="BL92" s="2">
        <v>5.8</v>
      </c>
      <c r="BM92" s="2">
        <v>6.4</v>
      </c>
      <c r="BN92" s="2">
        <v>6.4</v>
      </c>
      <c r="BO92" s="69"/>
      <c r="BP92" s="2"/>
      <c r="BQ92" s="2"/>
      <c r="BR92" s="2"/>
      <c r="BS92" s="2"/>
      <c r="BT92" s="69"/>
      <c r="BU92" s="2"/>
      <c r="BV92" s="2"/>
      <c r="BW92" s="2"/>
      <c r="BX92" s="2"/>
    </row>
    <row r="93" spans="1:76" x14ac:dyDescent="0.25">
      <c r="A93" s="7" t="s">
        <v>147</v>
      </c>
      <c r="G93" s="70"/>
      <c r="H93" s="17"/>
      <c r="I93" s="17"/>
      <c r="J93" s="17"/>
      <c r="K93" s="17"/>
      <c r="L93" s="70"/>
      <c r="M93" s="17"/>
      <c r="N93" s="17"/>
      <c r="O93" s="17"/>
      <c r="P93" s="17"/>
      <c r="Q93" s="70"/>
      <c r="R93" s="17"/>
      <c r="S93" s="17"/>
      <c r="T93" s="17"/>
      <c r="U93" s="17"/>
      <c r="V93" s="70"/>
      <c r="W93" s="17"/>
      <c r="X93" s="17"/>
      <c r="Y93" s="17"/>
      <c r="Z93" s="17"/>
      <c r="AA93" s="69">
        <v>6.6</v>
      </c>
      <c r="AB93" s="2">
        <v>6.22</v>
      </c>
      <c r="AC93" s="2">
        <v>6.85</v>
      </c>
      <c r="AD93" s="2">
        <v>7.5</v>
      </c>
      <c r="AE93" s="2">
        <v>6.85</v>
      </c>
      <c r="AF93" s="70">
        <v>6.76</v>
      </c>
      <c r="AG93" s="17">
        <v>6.41</v>
      </c>
      <c r="AH93" s="17">
        <v>6.95</v>
      </c>
      <c r="AI93" s="17">
        <v>7.56</v>
      </c>
      <c r="AJ93" s="17">
        <v>6.99</v>
      </c>
      <c r="AK93" s="70"/>
      <c r="AL93" s="17"/>
      <c r="AM93" s="17"/>
      <c r="AN93" s="17"/>
      <c r="AO93" s="17"/>
      <c r="AP93" s="69"/>
      <c r="AQ93" s="2"/>
      <c r="AR93" s="2"/>
      <c r="AS93" s="2"/>
      <c r="AT93" s="2"/>
      <c r="AU93" s="69"/>
      <c r="AV93" s="2"/>
      <c r="AW93" s="2"/>
      <c r="AX93" s="2"/>
      <c r="AY93" s="2"/>
      <c r="AZ93" s="69"/>
      <c r="BA93" s="2"/>
      <c r="BB93" s="2"/>
      <c r="BC93" s="2"/>
      <c r="BD93" s="2"/>
      <c r="BJ93" s="69"/>
      <c r="BK93" s="2"/>
      <c r="BL93" s="2"/>
      <c r="BM93" s="2"/>
      <c r="BN93" s="2"/>
      <c r="BO93" s="69">
        <v>7.07</v>
      </c>
      <c r="BP93" s="2">
        <v>6.72</v>
      </c>
      <c r="BQ93" s="2">
        <v>6.79</v>
      </c>
      <c r="BR93" s="2">
        <v>7.45</v>
      </c>
      <c r="BS93" s="2">
        <v>7.07</v>
      </c>
      <c r="BT93" s="69">
        <v>7.16</v>
      </c>
      <c r="BU93" s="2">
        <v>6.83</v>
      </c>
      <c r="BV93" s="2">
        <v>6.44</v>
      </c>
      <c r="BW93" s="2">
        <v>7.63</v>
      </c>
      <c r="BX93" s="2">
        <v>7.08</v>
      </c>
    </row>
    <row r="94" spans="1:76" x14ac:dyDescent="0.25">
      <c r="A94" s="7" t="s">
        <v>128</v>
      </c>
      <c r="G94" s="70"/>
      <c r="H94" s="17"/>
      <c r="I94" s="17"/>
      <c r="J94" s="17"/>
      <c r="K94" s="17"/>
      <c r="L94" s="70"/>
      <c r="M94" s="17"/>
      <c r="N94" s="17"/>
      <c r="O94" s="17"/>
      <c r="P94" s="17"/>
      <c r="Q94" s="70"/>
      <c r="R94" s="17"/>
      <c r="S94" s="17"/>
      <c r="T94" s="17"/>
      <c r="U94" s="17"/>
      <c r="V94" s="70"/>
      <c r="W94" s="17"/>
      <c r="X94" s="17"/>
      <c r="Y94" s="17"/>
      <c r="Z94" s="17"/>
      <c r="AA94" s="70">
        <v>4.83</v>
      </c>
      <c r="AB94" s="17">
        <v>4.83</v>
      </c>
      <c r="AC94" s="17">
        <v>5.39</v>
      </c>
      <c r="AD94" s="17">
        <v>5.52</v>
      </c>
      <c r="AE94" s="17">
        <v>5.2</v>
      </c>
      <c r="AF94" s="70">
        <v>6.22</v>
      </c>
      <c r="AG94" s="17">
        <v>5.62</v>
      </c>
      <c r="AH94" s="17">
        <v>5.99</v>
      </c>
      <c r="AI94" s="17">
        <v>6.48</v>
      </c>
      <c r="AJ94" s="17">
        <v>6.15</v>
      </c>
      <c r="AK94" s="70">
        <v>6.3</v>
      </c>
      <c r="AL94" s="17">
        <v>5.8</v>
      </c>
      <c r="AM94" s="17">
        <v>6.1</v>
      </c>
      <c r="AN94" s="17">
        <v>6.6</v>
      </c>
      <c r="AO94" s="17">
        <v>6.2</v>
      </c>
      <c r="AP94" s="69">
        <v>6.3</v>
      </c>
      <c r="AQ94" s="2">
        <v>5.8</v>
      </c>
      <c r="AR94" s="2">
        <v>6.1</v>
      </c>
      <c r="AS94" s="2">
        <v>6.6</v>
      </c>
      <c r="AT94" s="2">
        <v>6.2</v>
      </c>
      <c r="AU94" s="69"/>
      <c r="AV94" s="2"/>
      <c r="AW94" s="2"/>
      <c r="AX94" s="2"/>
      <c r="AY94" s="2"/>
      <c r="AZ94" s="69"/>
      <c r="BA94" s="2"/>
      <c r="BB94" s="2"/>
      <c r="BC94" s="2"/>
      <c r="BD94" s="2"/>
      <c r="BE94" s="69">
        <v>6.2</v>
      </c>
      <c r="BF94" s="2">
        <v>5.8</v>
      </c>
      <c r="BG94" s="2">
        <v>6.1</v>
      </c>
      <c r="BH94" s="2">
        <v>6.6</v>
      </c>
      <c r="BI94" s="2">
        <v>6.2</v>
      </c>
      <c r="BJ94" s="69"/>
      <c r="BK94" s="2"/>
      <c r="BL94" s="2"/>
      <c r="BM94" s="2"/>
      <c r="BN94" s="2"/>
      <c r="BO94" s="69"/>
      <c r="BP94" s="2"/>
      <c r="BQ94" s="2"/>
      <c r="BR94" s="2"/>
      <c r="BS94" s="2"/>
      <c r="BT94" s="69">
        <v>7.07</v>
      </c>
      <c r="BU94" s="2">
        <v>6.63</v>
      </c>
      <c r="BV94" s="2">
        <v>6.25</v>
      </c>
      <c r="BW94" s="2">
        <v>6.94</v>
      </c>
      <c r="BX94" s="2">
        <v>6.78</v>
      </c>
    </row>
    <row r="95" spans="1:76" x14ac:dyDescent="0.25">
      <c r="A95" s="7" t="s">
        <v>113</v>
      </c>
      <c r="B95" s="65">
        <v>5.7</v>
      </c>
      <c r="C95" s="9">
        <v>5.44</v>
      </c>
      <c r="D95" s="9">
        <v>5.8</v>
      </c>
      <c r="E95" s="9">
        <v>6.02</v>
      </c>
      <c r="F95" s="9">
        <v>5.8</v>
      </c>
      <c r="G95" s="70">
        <v>5.8</v>
      </c>
      <c r="H95" s="17">
        <v>5.45</v>
      </c>
      <c r="I95" s="17">
        <v>5.81</v>
      </c>
      <c r="J95" s="17">
        <v>6.11</v>
      </c>
      <c r="K95" s="17">
        <v>5.86</v>
      </c>
      <c r="L95" s="70">
        <v>5.78</v>
      </c>
      <c r="M95" s="17">
        <v>5.33</v>
      </c>
      <c r="N95" s="17">
        <v>5.64</v>
      </c>
      <c r="O95" s="17">
        <v>6.14</v>
      </c>
      <c r="P95" s="17">
        <v>5.79</v>
      </c>
      <c r="Q95" s="70">
        <v>5.74</v>
      </c>
      <c r="R95" s="17">
        <v>5.36</v>
      </c>
      <c r="S95" s="17">
        <v>5.68</v>
      </c>
      <c r="T95" s="17">
        <v>6.12</v>
      </c>
      <c r="U95" s="17">
        <v>5.87</v>
      </c>
      <c r="V95" s="70">
        <v>5.87</v>
      </c>
      <c r="W95" s="17">
        <v>5.49</v>
      </c>
      <c r="X95" s="17">
        <v>5.69</v>
      </c>
      <c r="Y95" s="17">
        <v>6.18</v>
      </c>
      <c r="Z95" s="17">
        <v>5.86</v>
      </c>
      <c r="AA95" s="70">
        <v>6.15</v>
      </c>
      <c r="AB95" s="17">
        <v>5.66</v>
      </c>
      <c r="AC95" s="17">
        <v>5.82</v>
      </c>
      <c r="AD95" s="17">
        <v>6.28</v>
      </c>
      <c r="AE95" s="17">
        <v>6.04</v>
      </c>
      <c r="AF95" s="70">
        <v>6.23</v>
      </c>
      <c r="AG95" s="17">
        <v>5.65</v>
      </c>
      <c r="AH95" s="17">
        <v>5.85</v>
      </c>
      <c r="AI95" s="17">
        <v>6.33</v>
      </c>
      <c r="AJ95" s="17">
        <v>6.08</v>
      </c>
      <c r="AK95" s="70">
        <v>6.3</v>
      </c>
      <c r="AL95" s="17">
        <v>5.7</v>
      </c>
      <c r="AM95" s="17">
        <v>5.9</v>
      </c>
      <c r="AN95" s="17">
        <v>6.4</v>
      </c>
      <c r="AO95" s="17">
        <v>6.1</v>
      </c>
      <c r="AP95" s="69">
        <v>6.4</v>
      </c>
      <c r="AQ95" s="2">
        <v>5.7</v>
      </c>
      <c r="AR95" s="2">
        <v>5.8</v>
      </c>
      <c r="AS95" s="2">
        <v>6.4</v>
      </c>
      <c r="AT95" s="2">
        <v>6.1</v>
      </c>
      <c r="AU95" s="69">
        <v>6.5</v>
      </c>
      <c r="AV95" s="2">
        <v>6</v>
      </c>
      <c r="AW95" s="2">
        <v>6</v>
      </c>
      <c r="AX95" s="2">
        <v>6.6</v>
      </c>
      <c r="AY95" s="2">
        <v>6.4</v>
      </c>
      <c r="AZ95" s="69">
        <v>6.4</v>
      </c>
      <c r="BA95" s="2">
        <v>6</v>
      </c>
      <c r="BB95" s="2">
        <v>6</v>
      </c>
      <c r="BC95" s="2">
        <v>6.6</v>
      </c>
      <c r="BD95" s="2">
        <v>6.3</v>
      </c>
      <c r="BE95" s="69">
        <v>6.5</v>
      </c>
      <c r="BF95" s="2">
        <v>6</v>
      </c>
      <c r="BG95" s="2">
        <v>6.1</v>
      </c>
      <c r="BH95" s="2">
        <v>6.6</v>
      </c>
      <c r="BI95" s="2">
        <v>6.4</v>
      </c>
      <c r="BJ95" s="69">
        <v>6.4</v>
      </c>
      <c r="BK95" s="2">
        <v>6.1</v>
      </c>
      <c r="BL95" s="2">
        <v>6</v>
      </c>
      <c r="BM95" s="2">
        <v>6.5</v>
      </c>
      <c r="BN95" s="2">
        <v>6.3</v>
      </c>
      <c r="BO95" s="69">
        <v>6.67</v>
      </c>
      <c r="BP95" s="2">
        <v>6.18</v>
      </c>
      <c r="BQ95" s="2">
        <v>6.04</v>
      </c>
      <c r="BR95" s="2">
        <v>6.62</v>
      </c>
      <c r="BS95" s="2">
        <v>6.44</v>
      </c>
      <c r="BT95" s="69">
        <v>6.76</v>
      </c>
      <c r="BU95" s="2">
        <v>6.34</v>
      </c>
      <c r="BV95" s="2">
        <v>5.92</v>
      </c>
      <c r="BW95" s="2">
        <v>6.65</v>
      </c>
      <c r="BX95" s="2">
        <v>6.48</v>
      </c>
    </row>
    <row r="96" spans="1:76" x14ac:dyDescent="0.25">
      <c r="A96" s="7" t="s">
        <v>114</v>
      </c>
      <c r="B96" s="65">
        <v>5.67</v>
      </c>
      <c r="C96" s="9">
        <v>6.06</v>
      </c>
      <c r="D96" s="9">
        <v>5.84</v>
      </c>
      <c r="E96" s="9">
        <v>6.23</v>
      </c>
      <c r="F96" s="9">
        <v>6.02</v>
      </c>
      <c r="G96" s="70">
        <v>5.62</v>
      </c>
      <c r="H96" s="17">
        <v>5.97</v>
      </c>
      <c r="I96" s="17">
        <v>5.9</v>
      </c>
      <c r="J96" s="17">
        <v>6.24</v>
      </c>
      <c r="K96" s="17">
        <v>6</v>
      </c>
      <c r="L96" s="70">
        <v>5.88</v>
      </c>
      <c r="M96" s="17">
        <v>6.06</v>
      </c>
      <c r="N96" s="17">
        <v>5.81</v>
      </c>
      <c r="O96" s="17">
        <v>6.34</v>
      </c>
      <c r="P96" s="17">
        <v>6.09</v>
      </c>
      <c r="Q96" s="70">
        <v>5.89</v>
      </c>
      <c r="R96" s="17">
        <v>6.14</v>
      </c>
      <c r="S96" s="17">
        <v>5.85</v>
      </c>
      <c r="T96" s="17">
        <v>6.39</v>
      </c>
      <c r="U96" s="17">
        <v>6.13</v>
      </c>
      <c r="V96" s="70">
        <v>5.94</v>
      </c>
      <c r="W96" s="17">
        <v>6.11</v>
      </c>
      <c r="X96" s="17">
        <v>5.93</v>
      </c>
      <c r="Y96" s="17">
        <v>6.47</v>
      </c>
      <c r="Z96" s="17">
        <v>6.19</v>
      </c>
      <c r="AA96" s="70">
        <v>5.97</v>
      </c>
      <c r="AB96" s="17">
        <v>6.01</v>
      </c>
      <c r="AC96" s="17">
        <v>5.88</v>
      </c>
      <c r="AD96" s="17">
        <v>6.32</v>
      </c>
      <c r="AE96" s="17">
        <v>6.11</v>
      </c>
      <c r="AF96" s="70">
        <v>5.94</v>
      </c>
      <c r="AG96" s="17">
        <v>6.01</v>
      </c>
      <c r="AH96" s="17">
        <v>5.83</v>
      </c>
      <c r="AI96" s="17">
        <v>6.25</v>
      </c>
      <c r="AJ96" s="17">
        <v>6.07</v>
      </c>
      <c r="AK96" s="70">
        <v>6</v>
      </c>
      <c r="AL96" s="17">
        <v>6</v>
      </c>
      <c r="AM96" s="17">
        <v>5.8</v>
      </c>
      <c r="AN96" s="17">
        <v>6.2</v>
      </c>
      <c r="AO96" s="17">
        <v>6.1</v>
      </c>
      <c r="AP96" s="69">
        <v>6</v>
      </c>
      <c r="AQ96" s="2">
        <v>6</v>
      </c>
      <c r="AR96" s="2">
        <v>5.8</v>
      </c>
      <c r="AS96" s="2">
        <v>6.3</v>
      </c>
      <c r="AT96" s="2">
        <v>6.1</v>
      </c>
      <c r="AU96" s="69">
        <v>6</v>
      </c>
      <c r="AV96" s="2">
        <v>6.1</v>
      </c>
      <c r="AW96" s="2">
        <v>5.9</v>
      </c>
      <c r="AX96" s="2">
        <v>6.3</v>
      </c>
      <c r="AY96" s="2">
        <v>6.2</v>
      </c>
      <c r="AZ96" s="69">
        <v>6.1</v>
      </c>
      <c r="BA96" s="2">
        <v>6.1</v>
      </c>
      <c r="BB96" s="2">
        <v>5.9</v>
      </c>
      <c r="BC96" s="2">
        <v>6.3</v>
      </c>
      <c r="BD96" s="2">
        <v>6.1</v>
      </c>
      <c r="BE96" s="69">
        <v>6.2</v>
      </c>
      <c r="BF96" s="2">
        <v>6.2</v>
      </c>
      <c r="BG96" s="2">
        <v>5.9</v>
      </c>
      <c r="BH96" s="2">
        <v>6.3</v>
      </c>
      <c r="BI96" s="2">
        <v>6.2</v>
      </c>
      <c r="BJ96" s="69">
        <v>6.2</v>
      </c>
      <c r="BK96" s="2">
        <v>6.3</v>
      </c>
      <c r="BL96" s="2">
        <v>5.9</v>
      </c>
      <c r="BM96" s="2">
        <v>6.4</v>
      </c>
      <c r="BN96" s="2">
        <v>6.2</v>
      </c>
      <c r="BO96" s="69">
        <v>6.37</v>
      </c>
      <c r="BP96" s="2">
        <v>6.43</v>
      </c>
      <c r="BQ96" s="2">
        <v>5.95</v>
      </c>
      <c r="BR96" s="2">
        <v>6.55</v>
      </c>
      <c r="BS96" s="2">
        <v>6.39</v>
      </c>
      <c r="BT96" s="69">
        <v>6.43</v>
      </c>
      <c r="BU96" s="2">
        <v>6.43</v>
      </c>
      <c r="BV96" s="2">
        <v>5.91</v>
      </c>
      <c r="BW96" s="2">
        <v>6.52</v>
      </c>
      <c r="BX96" s="2">
        <v>6.39</v>
      </c>
    </row>
    <row r="97" spans="1:76" x14ac:dyDescent="0.25">
      <c r="A97" s="7" t="s">
        <v>115</v>
      </c>
      <c r="B97" s="65">
        <v>6</v>
      </c>
      <c r="C97" s="9">
        <v>5.77</v>
      </c>
      <c r="D97" s="9">
        <v>6.13</v>
      </c>
      <c r="E97" s="9">
        <v>6.29</v>
      </c>
      <c r="F97" s="9">
        <v>6.11</v>
      </c>
      <c r="G97" s="70">
        <v>6.11</v>
      </c>
      <c r="H97" s="17">
        <v>5.77</v>
      </c>
      <c r="I97" s="17">
        <v>6.25</v>
      </c>
      <c r="J97" s="17">
        <v>6.41</v>
      </c>
      <c r="K97" s="17">
        <v>6.2</v>
      </c>
      <c r="L97" s="70">
        <v>6.34</v>
      </c>
      <c r="M97" s="17">
        <v>5.75</v>
      </c>
      <c r="N97" s="17">
        <v>6.15</v>
      </c>
      <c r="O97" s="17">
        <v>6.51</v>
      </c>
      <c r="P97" s="17">
        <v>6.25</v>
      </c>
      <c r="Q97" s="70">
        <v>6.26</v>
      </c>
      <c r="R97" s="17">
        <v>5.68</v>
      </c>
      <c r="S97" s="17">
        <v>6.07</v>
      </c>
      <c r="T97" s="17">
        <v>6.41</v>
      </c>
      <c r="U97" s="17">
        <v>6.17</v>
      </c>
      <c r="V97" s="70">
        <v>5.98</v>
      </c>
      <c r="W97" s="17">
        <v>5.5</v>
      </c>
      <c r="X97" s="17">
        <v>5.9</v>
      </c>
      <c r="Y97" s="17">
        <v>6.22</v>
      </c>
      <c r="Z97" s="17">
        <v>6.04</v>
      </c>
      <c r="AA97" s="70">
        <v>5.73</v>
      </c>
      <c r="AB97" s="17">
        <v>5.17</v>
      </c>
      <c r="AC97" s="17">
        <v>5.65</v>
      </c>
      <c r="AD97" s="17">
        <v>5.89</v>
      </c>
      <c r="AE97" s="17">
        <v>5.68</v>
      </c>
      <c r="AF97" s="70">
        <v>6.12</v>
      </c>
      <c r="AG97" s="17">
        <v>5.57</v>
      </c>
      <c r="AH97" s="17">
        <v>5.91</v>
      </c>
      <c r="AI97" s="17">
        <v>6.26</v>
      </c>
      <c r="AJ97" s="17">
        <v>6.03</v>
      </c>
      <c r="AK97" s="70">
        <v>6.3</v>
      </c>
      <c r="AL97" s="17">
        <v>5.7</v>
      </c>
      <c r="AM97" s="17">
        <v>6</v>
      </c>
      <c r="AN97" s="17">
        <v>6.4</v>
      </c>
      <c r="AO97" s="17">
        <v>6.1</v>
      </c>
      <c r="AP97" s="69">
        <v>6.2</v>
      </c>
      <c r="AQ97" s="2">
        <v>5.7</v>
      </c>
      <c r="AR97" s="2">
        <v>5.9</v>
      </c>
      <c r="AS97" s="2">
        <v>6.3</v>
      </c>
      <c r="AT97" s="2">
        <v>6.1</v>
      </c>
      <c r="AU97" s="69">
        <v>6.2</v>
      </c>
      <c r="AV97" s="2">
        <v>5.7</v>
      </c>
      <c r="AW97" s="2">
        <v>6</v>
      </c>
      <c r="AX97" s="2">
        <v>6.3</v>
      </c>
      <c r="AY97" s="2">
        <v>6.1</v>
      </c>
      <c r="AZ97" s="69">
        <v>6.1</v>
      </c>
      <c r="BA97" s="2">
        <v>5.6</v>
      </c>
      <c r="BB97" s="2">
        <v>5.9</v>
      </c>
      <c r="BC97" s="2">
        <v>6.2</v>
      </c>
      <c r="BD97" s="2">
        <v>6</v>
      </c>
      <c r="BE97" s="69">
        <v>6.3</v>
      </c>
      <c r="BF97" s="2">
        <v>5.9</v>
      </c>
      <c r="BG97" s="2">
        <v>6</v>
      </c>
      <c r="BH97" s="2">
        <v>6.4</v>
      </c>
      <c r="BI97" s="2">
        <v>6.2</v>
      </c>
      <c r="BJ97" s="69">
        <v>6.3</v>
      </c>
      <c r="BK97" s="2">
        <v>5.8</v>
      </c>
      <c r="BL97" s="2">
        <v>6</v>
      </c>
      <c r="BM97" s="2">
        <v>6.3</v>
      </c>
      <c r="BN97" s="2">
        <v>6.2</v>
      </c>
      <c r="BO97" s="69">
        <v>6.31</v>
      </c>
      <c r="BP97" s="2">
        <v>5.82</v>
      </c>
      <c r="BQ97" s="2">
        <v>5.89</v>
      </c>
      <c r="BR97" s="2">
        <v>6.35</v>
      </c>
      <c r="BS97" s="2">
        <v>6.15</v>
      </c>
      <c r="BT97" s="69">
        <v>6.31</v>
      </c>
      <c r="BU97" s="2">
        <v>5.67</v>
      </c>
      <c r="BV97" s="2">
        <v>5.78</v>
      </c>
      <c r="BW97" s="2">
        <v>6.31</v>
      </c>
      <c r="BX97" s="2">
        <v>6.08</v>
      </c>
    </row>
    <row r="98" spans="1:76" x14ac:dyDescent="0.25">
      <c r="A98" s="7" t="s">
        <v>116</v>
      </c>
      <c r="B98" s="65">
        <v>6.02</v>
      </c>
      <c r="C98" s="9">
        <v>5.83</v>
      </c>
      <c r="D98" s="9">
        <v>6.22</v>
      </c>
      <c r="E98" s="9">
        <v>6.45</v>
      </c>
      <c r="F98" s="9">
        <v>6.2</v>
      </c>
      <c r="G98" s="70">
        <v>6.04</v>
      </c>
      <c r="H98" s="17">
        <v>5.69</v>
      </c>
      <c r="I98" s="17">
        <v>5.97</v>
      </c>
      <c r="J98" s="17">
        <v>6.24</v>
      </c>
      <c r="K98" s="17">
        <v>6.05</v>
      </c>
      <c r="L98" s="70">
        <v>6.07</v>
      </c>
      <c r="M98" s="17">
        <v>5.53</v>
      </c>
      <c r="N98" s="17">
        <v>5.7</v>
      </c>
      <c r="O98" s="17">
        <v>6.13</v>
      </c>
      <c r="P98" s="17">
        <v>5.92</v>
      </c>
      <c r="Q98" s="70">
        <v>5.91</v>
      </c>
      <c r="R98" s="17">
        <v>5.46</v>
      </c>
      <c r="S98" s="17">
        <v>5.56</v>
      </c>
      <c r="T98" s="17">
        <v>5.99</v>
      </c>
      <c r="U98" s="17">
        <v>5.79</v>
      </c>
      <c r="V98" s="70">
        <v>5.87</v>
      </c>
      <c r="W98" s="17">
        <v>5.43</v>
      </c>
      <c r="X98" s="17">
        <v>5.58</v>
      </c>
      <c r="Y98" s="17">
        <v>5.95</v>
      </c>
      <c r="Z98" s="17">
        <v>5.79</v>
      </c>
      <c r="AA98" s="70">
        <v>5.99</v>
      </c>
      <c r="AB98" s="17">
        <v>5.48</v>
      </c>
      <c r="AC98" s="17">
        <v>5.63</v>
      </c>
      <c r="AD98" s="17">
        <v>6.04</v>
      </c>
      <c r="AE98" s="17">
        <v>5.85</v>
      </c>
      <c r="AF98" s="70">
        <v>6.33</v>
      </c>
      <c r="AG98" s="17">
        <v>5.74</v>
      </c>
      <c r="AH98" s="17">
        <v>5.84</v>
      </c>
      <c r="AI98" s="17">
        <v>6.27</v>
      </c>
      <c r="AJ98" s="17">
        <v>6.11</v>
      </c>
      <c r="AK98" s="70">
        <v>6.4</v>
      </c>
      <c r="AL98" s="17">
        <v>5.9</v>
      </c>
      <c r="AM98" s="17">
        <v>5.9</v>
      </c>
      <c r="AN98" s="17">
        <v>6.4</v>
      </c>
      <c r="AO98" s="17">
        <v>6.2</v>
      </c>
      <c r="AP98" s="69">
        <v>6.4</v>
      </c>
      <c r="AQ98" s="2">
        <v>5.8</v>
      </c>
      <c r="AR98" s="2">
        <v>5.9</v>
      </c>
      <c r="AS98" s="2">
        <v>6.3</v>
      </c>
      <c r="AT98" s="2">
        <v>6.2</v>
      </c>
      <c r="AU98" s="69">
        <v>6.5</v>
      </c>
      <c r="AV98" s="2">
        <v>6</v>
      </c>
      <c r="AW98" s="2">
        <v>6</v>
      </c>
      <c r="AX98" s="2">
        <v>6.4</v>
      </c>
      <c r="AY98" s="2">
        <v>6.3</v>
      </c>
      <c r="AZ98" s="69">
        <v>6.5</v>
      </c>
      <c r="BA98" s="2">
        <v>6.1</v>
      </c>
      <c r="BB98" s="2">
        <v>6.1</v>
      </c>
      <c r="BC98" s="2">
        <v>6.4</v>
      </c>
      <c r="BD98" s="2">
        <v>6.3</v>
      </c>
      <c r="BE98" s="69">
        <v>6.5</v>
      </c>
      <c r="BF98" s="2">
        <v>6.1</v>
      </c>
      <c r="BG98" s="2">
        <v>6</v>
      </c>
      <c r="BH98" s="2">
        <v>6.4</v>
      </c>
      <c r="BI98" s="2">
        <v>6.3</v>
      </c>
      <c r="BJ98" s="69">
        <v>6.4</v>
      </c>
      <c r="BK98" s="2">
        <v>6</v>
      </c>
      <c r="BL98" s="2">
        <v>6</v>
      </c>
      <c r="BM98" s="2">
        <v>6.4</v>
      </c>
      <c r="BN98" s="2">
        <v>6.3</v>
      </c>
      <c r="BO98" s="69">
        <v>6.79</v>
      </c>
      <c r="BP98" s="2">
        <v>6.37</v>
      </c>
      <c r="BQ98" s="2">
        <v>6.2</v>
      </c>
      <c r="BR98" s="2">
        <v>6.65</v>
      </c>
      <c r="BS98" s="2">
        <v>6.57</v>
      </c>
      <c r="BT98" s="69">
        <v>6.88</v>
      </c>
      <c r="BU98" s="2">
        <v>6.52</v>
      </c>
      <c r="BV98" s="2">
        <v>6.24</v>
      </c>
      <c r="BW98" s="2">
        <v>6.72</v>
      </c>
      <c r="BX98" s="2">
        <v>6.65</v>
      </c>
    </row>
    <row r="99" spans="1:76" x14ac:dyDescent="0.25">
      <c r="A99" s="7" t="s">
        <v>117</v>
      </c>
      <c r="B99" s="65">
        <v>5.84</v>
      </c>
      <c r="C99" s="9">
        <v>5.68</v>
      </c>
      <c r="D99" s="9">
        <v>6.21</v>
      </c>
      <c r="E99" s="9">
        <v>6.45</v>
      </c>
      <c r="F99" s="9">
        <v>6.11</v>
      </c>
      <c r="G99" s="70">
        <v>6.19</v>
      </c>
      <c r="H99" s="17">
        <v>5.65</v>
      </c>
      <c r="I99" s="17">
        <v>6.09</v>
      </c>
      <c r="J99" s="17">
        <v>6.38</v>
      </c>
      <c r="K99" s="17">
        <v>6.15</v>
      </c>
      <c r="L99" s="70">
        <v>6.43</v>
      </c>
      <c r="M99" s="17">
        <v>5.75</v>
      </c>
      <c r="N99" s="17">
        <v>5.98</v>
      </c>
      <c r="O99" s="17">
        <v>6.49</v>
      </c>
      <c r="P99" s="17">
        <v>6.23</v>
      </c>
      <c r="Q99" s="70">
        <v>6.42</v>
      </c>
      <c r="R99" s="17">
        <v>5.71</v>
      </c>
      <c r="S99" s="17">
        <v>5.89</v>
      </c>
      <c r="T99" s="17">
        <v>6.4</v>
      </c>
      <c r="U99" s="17">
        <v>6.17</v>
      </c>
      <c r="V99" s="70">
        <v>6.31</v>
      </c>
      <c r="W99" s="17">
        <v>5.66</v>
      </c>
      <c r="X99" s="17">
        <v>5.8</v>
      </c>
      <c r="Y99" s="17">
        <v>6.33</v>
      </c>
      <c r="Z99" s="17">
        <v>6.11</v>
      </c>
      <c r="AA99" s="70">
        <v>6.35</v>
      </c>
      <c r="AB99" s="17">
        <v>5.62</v>
      </c>
      <c r="AC99" s="17">
        <v>5.83</v>
      </c>
      <c r="AD99" s="17">
        <v>6.31</v>
      </c>
      <c r="AE99" s="17">
        <v>6.09</v>
      </c>
      <c r="AF99" s="70">
        <v>6.48</v>
      </c>
      <c r="AG99" s="17">
        <v>5.72</v>
      </c>
      <c r="AH99" s="17">
        <v>5.84</v>
      </c>
      <c r="AI99" s="17">
        <v>6.32</v>
      </c>
      <c r="AJ99" s="17">
        <v>6.16</v>
      </c>
      <c r="AK99" s="70">
        <v>6.6</v>
      </c>
      <c r="AL99" s="17">
        <v>5.9</v>
      </c>
      <c r="AM99" s="17">
        <v>6</v>
      </c>
      <c r="AN99" s="17">
        <v>6.4</v>
      </c>
      <c r="AO99" s="17">
        <v>6.3</v>
      </c>
      <c r="AP99" s="69">
        <v>6.7</v>
      </c>
      <c r="AQ99" s="2">
        <v>5.9</v>
      </c>
      <c r="AR99" s="2">
        <v>6</v>
      </c>
      <c r="AS99" s="2">
        <v>6.4</v>
      </c>
      <c r="AT99" s="2">
        <v>6.3</v>
      </c>
      <c r="AU99" s="69">
        <v>6.7</v>
      </c>
      <c r="AV99" s="2">
        <v>6.1</v>
      </c>
      <c r="AW99" s="2">
        <v>6.1</v>
      </c>
      <c r="AX99" s="2">
        <v>6.5</v>
      </c>
      <c r="AY99" s="2">
        <v>6.4</v>
      </c>
      <c r="AZ99" s="69">
        <v>6.7</v>
      </c>
      <c r="BA99" s="2">
        <v>6.2</v>
      </c>
      <c r="BB99" s="2">
        <v>6.1</v>
      </c>
      <c r="BC99" s="2">
        <v>6.5</v>
      </c>
      <c r="BD99" s="2">
        <v>6.4</v>
      </c>
      <c r="BE99" s="69">
        <v>6.5</v>
      </c>
      <c r="BF99" s="2">
        <v>6</v>
      </c>
      <c r="BG99" s="2">
        <v>6</v>
      </c>
      <c r="BH99" s="2">
        <v>6.4</v>
      </c>
      <c r="BI99" s="2">
        <v>6.3</v>
      </c>
      <c r="BJ99" s="69">
        <v>6.4</v>
      </c>
      <c r="BK99" s="2">
        <v>5.9</v>
      </c>
      <c r="BL99" s="2">
        <v>6</v>
      </c>
      <c r="BM99" s="2">
        <v>6.3</v>
      </c>
      <c r="BN99" s="2">
        <v>6.2</v>
      </c>
      <c r="BO99" s="69">
        <v>6.75</v>
      </c>
      <c r="BP99" s="2">
        <v>6.24</v>
      </c>
      <c r="BQ99" s="2">
        <v>6.18</v>
      </c>
      <c r="BR99" s="2">
        <v>6.64</v>
      </c>
      <c r="BS99" s="2">
        <v>6.52</v>
      </c>
      <c r="BT99" s="69">
        <v>6.88</v>
      </c>
      <c r="BU99" s="2">
        <v>6.45</v>
      </c>
      <c r="BV99" s="2">
        <v>6.3</v>
      </c>
      <c r="BW99" s="2">
        <v>6.75</v>
      </c>
      <c r="BX99" s="2">
        <v>6.66</v>
      </c>
    </row>
    <row r="100" spans="1:76" x14ac:dyDescent="0.25">
      <c r="A100" s="7" t="s">
        <v>118</v>
      </c>
      <c r="G100" s="70"/>
      <c r="H100" s="17"/>
      <c r="I100" s="17"/>
      <c r="J100" s="17"/>
      <c r="K100" s="17"/>
      <c r="L100" s="70"/>
      <c r="M100" s="17"/>
      <c r="N100" s="17"/>
      <c r="O100" s="17"/>
      <c r="P100" s="17"/>
      <c r="Q100" s="70">
        <v>5.42</v>
      </c>
      <c r="R100" s="17">
        <v>5.3</v>
      </c>
      <c r="S100" s="17">
        <v>5.14</v>
      </c>
      <c r="T100" s="17">
        <v>5.59</v>
      </c>
      <c r="U100" s="17">
        <v>5.42</v>
      </c>
      <c r="V100" s="70">
        <v>5.32</v>
      </c>
      <c r="W100" s="17">
        <v>5.15</v>
      </c>
      <c r="X100" s="17">
        <v>5.09</v>
      </c>
      <c r="Y100" s="17">
        <v>5.52</v>
      </c>
      <c r="Z100" s="17">
        <v>5.32</v>
      </c>
      <c r="AA100" s="70">
        <v>5.4</v>
      </c>
      <c r="AB100" s="17">
        <v>5.18</v>
      </c>
      <c r="AC100" s="17">
        <v>5.15</v>
      </c>
      <c r="AD100" s="17">
        <v>5.52</v>
      </c>
      <c r="AE100" s="17">
        <v>5.38</v>
      </c>
      <c r="AF100" s="70">
        <v>5.52</v>
      </c>
      <c r="AG100" s="17">
        <v>5.17</v>
      </c>
      <c r="AH100" s="17">
        <v>5.19</v>
      </c>
      <c r="AI100" s="17">
        <v>5.55</v>
      </c>
      <c r="AJ100" s="17">
        <v>5.42</v>
      </c>
      <c r="AK100" s="70">
        <v>5.6</v>
      </c>
      <c r="AL100" s="17">
        <v>5.2</v>
      </c>
      <c r="AM100" s="17">
        <v>5.3</v>
      </c>
      <c r="AN100" s="17">
        <v>5.6</v>
      </c>
      <c r="AO100" s="17">
        <v>5.5</v>
      </c>
      <c r="AP100" s="69">
        <v>5.6</v>
      </c>
      <c r="AQ100" s="2">
        <v>5.2</v>
      </c>
      <c r="AR100" s="2">
        <v>5.3</v>
      </c>
      <c r="AS100" s="2">
        <v>5.6</v>
      </c>
      <c r="AT100" s="2">
        <v>5.5</v>
      </c>
      <c r="AU100" s="69">
        <v>5.6</v>
      </c>
      <c r="AV100" s="2">
        <v>5.2</v>
      </c>
      <c r="AW100" s="2">
        <v>5.3</v>
      </c>
      <c r="AX100" s="2">
        <v>5.7</v>
      </c>
      <c r="AY100" s="2">
        <v>5.5</v>
      </c>
      <c r="AZ100" s="69">
        <v>5.4</v>
      </c>
      <c r="BA100" s="2">
        <v>5</v>
      </c>
      <c r="BB100" s="2">
        <v>5.2</v>
      </c>
      <c r="BC100" s="2">
        <v>5.5</v>
      </c>
      <c r="BD100" s="2">
        <v>5.3</v>
      </c>
      <c r="BE100" s="69">
        <v>5.4</v>
      </c>
      <c r="BF100" s="2">
        <v>4.9000000000000004</v>
      </c>
      <c r="BG100" s="2">
        <v>5.0999999999999996</v>
      </c>
      <c r="BH100" s="2">
        <v>5.5</v>
      </c>
      <c r="BI100" s="2">
        <v>5.3</v>
      </c>
      <c r="BJ100" s="69">
        <v>5.3</v>
      </c>
      <c r="BK100" s="2">
        <v>4.8</v>
      </c>
      <c r="BL100" s="2">
        <v>5.0999999999999996</v>
      </c>
      <c r="BM100" s="2">
        <v>5.5</v>
      </c>
      <c r="BN100" s="2">
        <v>5.2</v>
      </c>
      <c r="BO100" s="69">
        <v>5.36</v>
      </c>
      <c r="BP100" s="2">
        <v>4.83</v>
      </c>
      <c r="BQ100" s="2">
        <v>5.0599999999999996</v>
      </c>
      <c r="BR100" s="2">
        <v>5.45</v>
      </c>
      <c r="BS100" s="2">
        <v>5.24</v>
      </c>
      <c r="BT100" s="69">
        <v>5.35</v>
      </c>
      <c r="BU100" s="2">
        <v>4.78</v>
      </c>
      <c r="BV100" s="2">
        <v>5.07</v>
      </c>
      <c r="BW100" s="2">
        <v>5.42</v>
      </c>
      <c r="BX100" s="2">
        <v>5.22</v>
      </c>
    </row>
    <row r="101" spans="1:76" x14ac:dyDescent="0.25">
      <c r="A101" s="7" t="s">
        <v>119</v>
      </c>
      <c r="G101" s="70"/>
      <c r="H101" s="17"/>
      <c r="I101" s="17"/>
      <c r="J101" s="17"/>
      <c r="K101" s="17"/>
      <c r="L101" s="70"/>
      <c r="M101" s="17"/>
      <c r="N101" s="17"/>
      <c r="O101" s="17"/>
      <c r="P101" s="17"/>
      <c r="Q101" s="70"/>
      <c r="R101" s="17"/>
      <c r="S101" s="17"/>
      <c r="T101" s="17"/>
      <c r="U101" s="17"/>
      <c r="V101" s="70"/>
      <c r="W101" s="17"/>
      <c r="X101" s="17"/>
      <c r="Y101" s="17"/>
      <c r="Z101" s="17"/>
      <c r="AA101" s="70">
        <v>5.85</v>
      </c>
      <c r="AB101" s="17">
        <v>5.62</v>
      </c>
      <c r="AC101" s="17">
        <v>5.49</v>
      </c>
      <c r="AD101" s="17">
        <v>6</v>
      </c>
      <c r="AE101" s="17">
        <v>5.81</v>
      </c>
      <c r="AF101" s="70">
        <v>5.75</v>
      </c>
      <c r="AG101" s="17">
        <v>5.52</v>
      </c>
      <c r="AH101" s="17">
        <v>5.46</v>
      </c>
      <c r="AI101" s="17">
        <v>5.84</v>
      </c>
      <c r="AJ101" s="17">
        <v>5.71</v>
      </c>
      <c r="AK101" s="70">
        <v>5.9</v>
      </c>
      <c r="AL101" s="17">
        <v>5.6</v>
      </c>
      <c r="AM101" s="17">
        <v>5.5</v>
      </c>
      <c r="AN101" s="17">
        <v>6</v>
      </c>
      <c r="AO101" s="17">
        <v>5.8</v>
      </c>
      <c r="AP101" s="69">
        <v>5.8</v>
      </c>
      <c r="AQ101" s="2">
        <v>5.5</v>
      </c>
      <c r="AR101" s="2">
        <v>5.5</v>
      </c>
      <c r="AS101" s="2">
        <v>5.8</v>
      </c>
      <c r="AT101" s="2">
        <v>5.7</v>
      </c>
      <c r="AU101" s="69">
        <v>5.9</v>
      </c>
      <c r="AV101" s="2">
        <v>5.6</v>
      </c>
      <c r="AW101" s="2">
        <v>5.7</v>
      </c>
      <c r="AX101" s="2">
        <v>6.1</v>
      </c>
      <c r="AY101" s="2">
        <v>5.9</v>
      </c>
      <c r="AZ101" s="69">
        <v>5.3</v>
      </c>
      <c r="BA101" s="2">
        <v>5.0999999999999996</v>
      </c>
      <c r="BB101" s="2">
        <v>5.3</v>
      </c>
      <c r="BC101" s="2">
        <v>5.6</v>
      </c>
      <c r="BD101" s="2">
        <v>5.4</v>
      </c>
      <c r="BE101" s="69">
        <v>6.1</v>
      </c>
      <c r="BF101" s="2">
        <v>6</v>
      </c>
      <c r="BG101" s="2">
        <v>5.8</v>
      </c>
      <c r="BH101" s="2">
        <v>6.3</v>
      </c>
      <c r="BI101" s="2">
        <v>6.1</v>
      </c>
      <c r="BJ101" s="69">
        <v>6.2</v>
      </c>
      <c r="BK101" s="2">
        <v>6.1</v>
      </c>
      <c r="BL101" s="2">
        <v>5.8</v>
      </c>
      <c r="BM101" s="2">
        <v>6.2</v>
      </c>
      <c r="BN101" s="2">
        <v>6.1</v>
      </c>
      <c r="BO101" s="69">
        <v>6.5</v>
      </c>
      <c r="BP101" s="2">
        <v>6.42</v>
      </c>
      <c r="BQ101" s="2">
        <v>5.98</v>
      </c>
      <c r="BR101" s="2">
        <v>6.46</v>
      </c>
      <c r="BS101" s="2">
        <v>6.4</v>
      </c>
      <c r="BT101" s="69">
        <v>6.26</v>
      </c>
      <c r="BU101" s="2">
        <v>6.11</v>
      </c>
      <c r="BV101" s="2">
        <v>5.73</v>
      </c>
      <c r="BW101" s="2">
        <v>6.18</v>
      </c>
      <c r="BX101" s="2">
        <v>6.13</v>
      </c>
    </row>
    <row r="102" spans="1:76" x14ac:dyDescent="0.25">
      <c r="A102" s="7" t="s">
        <v>129</v>
      </c>
      <c r="G102" s="70"/>
      <c r="H102" s="17"/>
      <c r="I102" s="17"/>
      <c r="J102" s="17"/>
      <c r="K102" s="17"/>
      <c r="L102" s="70"/>
      <c r="M102" s="17"/>
      <c r="N102" s="17"/>
      <c r="O102" s="17"/>
      <c r="P102" s="17"/>
      <c r="Q102" s="70"/>
      <c r="R102" s="17"/>
      <c r="S102" s="17"/>
      <c r="T102" s="17"/>
      <c r="U102" s="17"/>
      <c r="V102" s="70"/>
      <c r="W102" s="17"/>
      <c r="X102" s="17"/>
      <c r="Y102" s="17"/>
      <c r="Z102" s="17"/>
      <c r="AA102" s="70">
        <v>5.78</v>
      </c>
      <c r="AB102" s="17">
        <v>5.59</v>
      </c>
      <c r="AC102" s="17">
        <v>5.53</v>
      </c>
      <c r="AD102" s="17">
        <v>5.99</v>
      </c>
      <c r="AE102" s="17">
        <v>5.8</v>
      </c>
      <c r="AF102" s="70">
        <v>5.75</v>
      </c>
      <c r="AG102" s="17">
        <v>5.6</v>
      </c>
      <c r="AH102" s="17">
        <v>5.52</v>
      </c>
      <c r="AI102" s="17">
        <v>5.97</v>
      </c>
      <c r="AJ102" s="17">
        <v>5.77</v>
      </c>
      <c r="AK102" s="70">
        <v>5.9</v>
      </c>
      <c r="AL102" s="17">
        <v>5.9</v>
      </c>
      <c r="AM102" s="17">
        <v>5.8</v>
      </c>
      <c r="AN102" s="17">
        <v>6.2</v>
      </c>
      <c r="AO102" s="17">
        <v>6</v>
      </c>
      <c r="AP102" s="69">
        <v>5.7</v>
      </c>
      <c r="AQ102" s="2">
        <v>5.4</v>
      </c>
      <c r="AR102" s="2">
        <v>5.4</v>
      </c>
      <c r="AS102" s="2">
        <v>5.9</v>
      </c>
      <c r="AT102" s="2">
        <v>5.6</v>
      </c>
      <c r="AU102" s="69">
        <v>5.6</v>
      </c>
      <c r="AV102" s="2">
        <v>5.4</v>
      </c>
      <c r="AW102" s="2">
        <v>5.4</v>
      </c>
      <c r="AX102" s="2">
        <v>5.9</v>
      </c>
      <c r="AY102" s="2">
        <v>5.6</v>
      </c>
      <c r="AZ102" s="69">
        <v>5.7</v>
      </c>
      <c r="BA102" s="2">
        <v>5.4</v>
      </c>
      <c r="BB102" s="2">
        <v>5.5</v>
      </c>
      <c r="BC102" s="2">
        <v>5.9</v>
      </c>
      <c r="BD102" s="2">
        <v>5.7</v>
      </c>
      <c r="BE102" s="69">
        <v>5.8</v>
      </c>
      <c r="BF102" s="2">
        <v>5.7</v>
      </c>
      <c r="BG102" s="2">
        <v>5.6</v>
      </c>
      <c r="BH102" s="2">
        <v>6.1</v>
      </c>
      <c r="BI102" s="2">
        <v>5.9</v>
      </c>
      <c r="BJ102" s="69">
        <v>5.9</v>
      </c>
      <c r="BK102" s="2">
        <v>5.8</v>
      </c>
      <c r="BL102" s="2">
        <v>5.7</v>
      </c>
      <c r="BM102" s="2">
        <v>6.1</v>
      </c>
      <c r="BN102" s="2">
        <v>5.9</v>
      </c>
      <c r="BO102" s="69">
        <v>6.15</v>
      </c>
      <c r="BP102" s="2">
        <v>5.93</v>
      </c>
      <c r="BQ102" s="2">
        <v>5.76</v>
      </c>
      <c r="BR102" s="2">
        <v>6.23</v>
      </c>
      <c r="BS102" s="2">
        <v>6.08</v>
      </c>
      <c r="BT102" s="69">
        <v>6.21</v>
      </c>
      <c r="BU102" s="2">
        <v>6.02</v>
      </c>
      <c r="BV102" s="2">
        <v>5.73</v>
      </c>
      <c r="BW102" s="2">
        <v>6.27</v>
      </c>
      <c r="BX102" s="2">
        <v>6.12</v>
      </c>
    </row>
    <row r="103" spans="1:76" x14ac:dyDescent="0.25">
      <c r="A103" s="7" t="s">
        <v>121</v>
      </c>
      <c r="B103" s="65">
        <v>5.76</v>
      </c>
      <c r="C103" s="9">
        <v>5.47</v>
      </c>
      <c r="D103" s="9">
        <v>5.99</v>
      </c>
      <c r="E103" s="9">
        <v>6.21</v>
      </c>
      <c r="F103" s="9">
        <v>5.92</v>
      </c>
      <c r="G103" s="70">
        <v>5.74</v>
      </c>
      <c r="H103" s="17">
        <v>5.36</v>
      </c>
      <c r="I103" s="17">
        <v>5.87</v>
      </c>
      <c r="J103" s="17">
        <v>6.11</v>
      </c>
      <c r="K103" s="17">
        <v>5.84</v>
      </c>
      <c r="L103" s="70">
        <v>5.98</v>
      </c>
      <c r="M103" s="17">
        <v>5.41</v>
      </c>
      <c r="N103" s="17">
        <v>5.92</v>
      </c>
      <c r="O103" s="17">
        <v>6.38</v>
      </c>
      <c r="P103" s="17">
        <v>5.99</v>
      </c>
      <c r="Q103" s="70">
        <v>5.95</v>
      </c>
      <c r="R103" s="17">
        <v>5.45</v>
      </c>
      <c r="S103" s="17">
        <v>5.83</v>
      </c>
      <c r="T103" s="17">
        <v>6.32</v>
      </c>
      <c r="U103" s="17">
        <v>5.95</v>
      </c>
      <c r="V103" s="70">
        <v>6.03</v>
      </c>
      <c r="W103" s="17">
        <v>5.53</v>
      </c>
      <c r="X103" s="17">
        <v>5.88</v>
      </c>
      <c r="Y103" s="17">
        <v>6.39</v>
      </c>
      <c r="Z103" s="17">
        <v>6.04</v>
      </c>
      <c r="AA103" s="70">
        <v>6.12</v>
      </c>
      <c r="AB103" s="17">
        <v>5.54</v>
      </c>
      <c r="AC103" s="17">
        <v>5.9</v>
      </c>
      <c r="AD103" s="17">
        <v>6.41</v>
      </c>
      <c r="AE103" s="17">
        <v>6.06</v>
      </c>
      <c r="AF103" s="70">
        <v>6.21</v>
      </c>
      <c r="AG103" s="17">
        <v>5.64</v>
      </c>
      <c r="AH103" s="17">
        <v>5.96</v>
      </c>
      <c r="AI103" s="17">
        <v>6.46</v>
      </c>
      <c r="AJ103" s="17">
        <v>6.13</v>
      </c>
      <c r="AK103" s="70">
        <v>6.3</v>
      </c>
      <c r="AL103" s="17">
        <v>5.7</v>
      </c>
      <c r="AM103" s="17">
        <v>6.1</v>
      </c>
      <c r="AN103" s="17">
        <v>6.5</v>
      </c>
      <c r="AO103" s="17">
        <v>6.2</v>
      </c>
      <c r="AP103" s="69">
        <v>6.2</v>
      </c>
      <c r="AQ103" s="2">
        <v>5.6</v>
      </c>
      <c r="AR103" s="2">
        <v>6</v>
      </c>
      <c r="AS103" s="2">
        <v>6.4</v>
      </c>
      <c r="AT103" s="2">
        <v>6.1</v>
      </c>
      <c r="AU103" s="69">
        <v>6.3</v>
      </c>
      <c r="AV103" s="2">
        <v>5.8</v>
      </c>
      <c r="AW103" s="2">
        <v>6.1</v>
      </c>
      <c r="AX103" s="2">
        <v>6.5</v>
      </c>
      <c r="AY103" s="2">
        <v>6.2</v>
      </c>
      <c r="AZ103" s="69">
        <v>6.3</v>
      </c>
      <c r="BA103" s="2">
        <v>5.8</v>
      </c>
      <c r="BB103" s="2">
        <v>6.1</v>
      </c>
      <c r="BC103" s="2">
        <v>6.5</v>
      </c>
      <c r="BD103" s="2">
        <v>6.3</v>
      </c>
      <c r="BE103" s="69">
        <v>6.3</v>
      </c>
      <c r="BF103" s="2">
        <v>5.9</v>
      </c>
      <c r="BG103" s="2">
        <v>6.2</v>
      </c>
      <c r="BH103" s="2">
        <v>6.6</v>
      </c>
      <c r="BI103" s="2">
        <v>6.3</v>
      </c>
      <c r="BJ103" s="69">
        <v>6.4</v>
      </c>
      <c r="BK103" s="2">
        <v>6</v>
      </c>
      <c r="BL103" s="2">
        <v>6.2</v>
      </c>
      <c r="BM103" s="2">
        <v>6.6</v>
      </c>
      <c r="BN103" s="2">
        <v>6.4</v>
      </c>
      <c r="BO103" s="69">
        <v>6.78</v>
      </c>
      <c r="BP103" s="2">
        <v>6.3</v>
      </c>
      <c r="BQ103" s="2">
        <v>6.22</v>
      </c>
      <c r="BR103" s="2">
        <v>6.77</v>
      </c>
      <c r="BS103" s="2">
        <v>6.58</v>
      </c>
      <c r="BT103" s="69">
        <v>6.9</v>
      </c>
      <c r="BU103" s="2">
        <v>6.43</v>
      </c>
      <c r="BV103" s="2">
        <v>6.09</v>
      </c>
      <c r="BW103" s="2">
        <v>6.83</v>
      </c>
      <c r="BX103" s="2">
        <v>6.63</v>
      </c>
    </row>
    <row r="104" spans="1:76" x14ac:dyDescent="0.25">
      <c r="A104" s="7" t="s">
        <v>123</v>
      </c>
      <c r="G104" s="70"/>
      <c r="H104" s="17"/>
      <c r="I104" s="17"/>
      <c r="J104" s="17"/>
      <c r="K104" s="17"/>
      <c r="L104" s="70"/>
      <c r="M104" s="17"/>
      <c r="N104" s="17"/>
      <c r="O104" s="17"/>
      <c r="P104" s="17"/>
      <c r="Q104" s="70"/>
      <c r="R104" s="17"/>
      <c r="S104" s="17"/>
      <c r="T104" s="17"/>
      <c r="U104" s="17"/>
      <c r="V104" s="70"/>
      <c r="W104" s="17"/>
      <c r="X104" s="17"/>
      <c r="Y104" s="17"/>
      <c r="Z104" s="17"/>
      <c r="AA104" s="70">
        <v>5.21</v>
      </c>
      <c r="AB104" s="17">
        <v>5.3</v>
      </c>
      <c r="AC104" s="17">
        <v>5.38</v>
      </c>
      <c r="AD104" s="17">
        <v>5.46</v>
      </c>
      <c r="AE104" s="17">
        <v>5.4</v>
      </c>
      <c r="AF104" s="70">
        <v>5.46</v>
      </c>
      <c r="AG104" s="17">
        <v>5.35</v>
      </c>
      <c r="AH104" s="17">
        <v>5.38</v>
      </c>
      <c r="AI104" s="17">
        <v>5.51</v>
      </c>
      <c r="AJ104" s="17">
        <v>5.49</v>
      </c>
      <c r="AK104" s="70">
        <v>5.8</v>
      </c>
      <c r="AL104" s="17">
        <v>5.6</v>
      </c>
      <c r="AM104" s="17">
        <v>5.7</v>
      </c>
      <c r="AN104" s="17">
        <v>5.8</v>
      </c>
      <c r="AO104" s="17">
        <v>5.8</v>
      </c>
      <c r="AP104" s="69">
        <v>5.8</v>
      </c>
      <c r="AQ104" s="2">
        <v>5.6</v>
      </c>
      <c r="AR104" s="2">
        <v>5.7</v>
      </c>
      <c r="AS104" s="2">
        <v>5.7</v>
      </c>
      <c r="AT104" s="2">
        <v>5.8</v>
      </c>
      <c r="AU104" s="69">
        <v>6</v>
      </c>
      <c r="AV104" s="2">
        <v>5.8</v>
      </c>
      <c r="AW104" s="2">
        <v>5.8</v>
      </c>
      <c r="AX104" s="2">
        <v>5.8</v>
      </c>
      <c r="AY104" s="2">
        <v>5.9</v>
      </c>
      <c r="AZ104" s="69">
        <v>5.9</v>
      </c>
      <c r="BA104" s="2">
        <v>5.8</v>
      </c>
      <c r="BB104" s="2">
        <v>5.8</v>
      </c>
      <c r="BC104" s="2">
        <v>5.8</v>
      </c>
      <c r="BD104" s="2">
        <v>5.9</v>
      </c>
      <c r="BE104" s="69">
        <v>6.1</v>
      </c>
      <c r="BF104" s="2">
        <v>6</v>
      </c>
      <c r="BG104" s="2">
        <v>5.8</v>
      </c>
      <c r="BH104" s="2">
        <v>6</v>
      </c>
      <c r="BI104" s="2">
        <v>6</v>
      </c>
      <c r="BJ104" s="69">
        <v>6.1</v>
      </c>
      <c r="BK104" s="2">
        <v>5.9</v>
      </c>
      <c r="BL104" s="2">
        <v>5.8</v>
      </c>
      <c r="BM104" s="2">
        <v>5.9</v>
      </c>
      <c r="BN104" s="2">
        <v>6</v>
      </c>
      <c r="BO104" s="69">
        <v>6.16</v>
      </c>
      <c r="BP104" s="2">
        <v>6.13</v>
      </c>
      <c r="BQ104" s="2">
        <v>5.84</v>
      </c>
      <c r="BR104" s="2">
        <v>6</v>
      </c>
      <c r="BS104" s="2">
        <v>6.1</v>
      </c>
      <c r="BT104" s="69">
        <v>6.27</v>
      </c>
      <c r="BU104" s="2">
        <v>6.15</v>
      </c>
      <c r="BV104" s="2">
        <v>5.85</v>
      </c>
      <c r="BW104" s="2">
        <v>5.99</v>
      </c>
      <c r="BX104" s="2">
        <v>6.13</v>
      </c>
    </row>
    <row r="105" spans="1:76" x14ac:dyDescent="0.25">
      <c r="A105" s="7" t="s">
        <v>130</v>
      </c>
      <c r="G105" s="70"/>
      <c r="H105" s="17"/>
      <c r="I105" s="17"/>
      <c r="J105" s="17"/>
      <c r="K105" s="17"/>
      <c r="L105" s="70"/>
      <c r="M105" s="17"/>
      <c r="N105" s="17"/>
      <c r="O105" s="17"/>
      <c r="P105" s="17"/>
      <c r="Q105" s="70"/>
      <c r="R105" s="17"/>
      <c r="S105" s="17"/>
      <c r="T105" s="17"/>
      <c r="U105" s="17"/>
      <c r="V105" s="70"/>
      <c r="W105" s="17"/>
      <c r="X105" s="17"/>
      <c r="Y105" s="17"/>
      <c r="Z105" s="17"/>
      <c r="AA105" s="70"/>
      <c r="AB105" s="17"/>
      <c r="AC105" s="17"/>
      <c r="AD105" s="17"/>
      <c r="AE105" s="17"/>
      <c r="AF105" s="70"/>
      <c r="AG105" s="17"/>
      <c r="AH105" s="17"/>
      <c r="AI105" s="17"/>
      <c r="AJ105" s="17"/>
      <c r="AK105" s="70">
        <v>5.7</v>
      </c>
      <c r="AL105" s="17">
        <v>5.8</v>
      </c>
      <c r="AM105" s="17">
        <v>6.4</v>
      </c>
      <c r="AN105" s="17">
        <v>6.9</v>
      </c>
      <c r="AO105" s="17">
        <v>6.3</v>
      </c>
      <c r="AP105" s="69">
        <v>5.6</v>
      </c>
      <c r="AQ105" s="2">
        <v>5.6</v>
      </c>
      <c r="AR105" s="2">
        <v>6.3</v>
      </c>
      <c r="AS105" s="2">
        <v>6.8</v>
      </c>
      <c r="AT105" s="2">
        <v>6.2</v>
      </c>
      <c r="AU105" s="69">
        <v>5.7</v>
      </c>
      <c r="AV105" s="2">
        <v>5.7</v>
      </c>
      <c r="AW105" s="2">
        <v>6.3</v>
      </c>
      <c r="AX105" s="2">
        <v>6.9</v>
      </c>
      <c r="AY105" s="2">
        <v>6.2</v>
      </c>
      <c r="AZ105" s="69">
        <v>5.8</v>
      </c>
      <c r="BA105" s="2">
        <v>5.8</v>
      </c>
      <c r="BB105" s="2">
        <v>6.4</v>
      </c>
      <c r="BC105" s="2">
        <v>6.8</v>
      </c>
      <c r="BD105" s="2">
        <v>6.2</v>
      </c>
      <c r="BE105" s="69">
        <v>6</v>
      </c>
      <c r="BF105" s="2">
        <v>6</v>
      </c>
      <c r="BG105" s="2">
        <v>6.2</v>
      </c>
      <c r="BH105" s="2">
        <v>6.8</v>
      </c>
      <c r="BI105" s="2">
        <v>6.3</v>
      </c>
      <c r="BJ105" s="69">
        <v>6.2</v>
      </c>
      <c r="BK105" s="2">
        <v>6.1</v>
      </c>
      <c r="BL105" s="2">
        <v>6.3</v>
      </c>
      <c r="BM105" s="2">
        <v>6.8</v>
      </c>
      <c r="BN105" s="2">
        <v>6.4</v>
      </c>
      <c r="BO105" s="69">
        <v>6.62</v>
      </c>
      <c r="BP105" s="2">
        <v>6.31</v>
      </c>
      <c r="BQ105" s="2">
        <v>6.76</v>
      </c>
      <c r="BR105" s="2">
        <v>7.09</v>
      </c>
      <c r="BS105" s="2">
        <v>6.76</v>
      </c>
      <c r="BT105" s="69">
        <v>6.78</v>
      </c>
      <c r="BU105" s="2">
        <v>6.53</v>
      </c>
      <c r="BV105" s="2">
        <v>6.31</v>
      </c>
      <c r="BW105" s="2">
        <v>7.21</v>
      </c>
      <c r="BX105" s="2">
        <v>6.77</v>
      </c>
    </row>
    <row r="106" spans="1:76" x14ac:dyDescent="0.25">
      <c r="A106" s="11"/>
      <c r="B106" s="66"/>
      <c r="C106" s="12"/>
      <c r="D106" s="12"/>
      <c r="E106" s="12"/>
      <c r="F106" s="12"/>
      <c r="G106" s="70"/>
      <c r="H106" s="17"/>
      <c r="I106" s="17"/>
      <c r="J106" s="17"/>
      <c r="K106" s="17"/>
      <c r="L106" s="70"/>
      <c r="M106" s="17"/>
      <c r="N106" s="17"/>
      <c r="O106" s="17"/>
      <c r="P106" s="17"/>
      <c r="Q106" s="70"/>
      <c r="R106" s="17"/>
      <c r="S106" s="17"/>
      <c r="T106" s="17"/>
      <c r="U106" s="17"/>
      <c r="V106" s="70"/>
      <c r="W106" s="17"/>
      <c r="X106" s="17"/>
      <c r="Y106" s="17"/>
      <c r="Z106" s="17"/>
      <c r="AA106" s="70"/>
      <c r="AB106" s="17"/>
      <c r="AC106" s="17"/>
      <c r="AD106" s="17"/>
      <c r="AE106" s="17"/>
      <c r="AF106" s="70"/>
      <c r="AG106" s="17"/>
      <c r="AH106" s="17"/>
      <c r="AI106" s="17"/>
      <c r="AJ106" s="17"/>
      <c r="AK106" s="70"/>
      <c r="AL106" s="17"/>
      <c r="AM106" s="17"/>
      <c r="AN106" s="17"/>
      <c r="AO106" s="17"/>
      <c r="AP106" s="69"/>
      <c r="AQ106" s="2"/>
      <c r="AR106" s="2"/>
      <c r="AS106" s="2"/>
      <c r="AT106" s="2"/>
      <c r="AU106" s="69"/>
      <c r="AV106" s="2"/>
      <c r="AW106" s="2"/>
      <c r="AX106" s="2"/>
      <c r="AY106" s="2"/>
      <c r="AZ106" s="69"/>
      <c r="BA106" s="2"/>
      <c r="BB106" s="2"/>
      <c r="BC106" s="2"/>
      <c r="BD106" s="2"/>
      <c r="BJ106" s="69"/>
      <c r="BK106" s="2"/>
      <c r="BL106" s="2"/>
      <c r="BM106" s="2"/>
      <c r="BN106" s="2"/>
      <c r="BO106" s="69"/>
      <c r="BP106" s="2"/>
      <c r="BQ106" s="2"/>
      <c r="BR106" s="2"/>
      <c r="BS106" s="2"/>
      <c r="BT106" s="69"/>
      <c r="BU106" s="2"/>
      <c r="BV106" s="2"/>
      <c r="BW106" s="2"/>
      <c r="BX106" s="2"/>
    </row>
    <row r="107" spans="1:76" x14ac:dyDescent="0.25">
      <c r="A107" s="11"/>
      <c r="B107" s="66"/>
      <c r="C107" s="12"/>
      <c r="D107" s="12"/>
      <c r="E107" s="12"/>
      <c r="F107" s="12"/>
      <c r="G107" s="70"/>
      <c r="H107" s="17"/>
      <c r="I107" s="17"/>
      <c r="J107" s="17"/>
      <c r="K107" s="17"/>
      <c r="L107" s="70"/>
      <c r="M107" s="17"/>
      <c r="N107" s="17"/>
      <c r="O107" s="17"/>
      <c r="P107" s="17"/>
      <c r="Q107" s="70"/>
      <c r="R107" s="17"/>
      <c r="S107" s="17"/>
      <c r="T107" s="17"/>
      <c r="U107" s="17"/>
      <c r="V107" s="70"/>
      <c r="W107" s="17"/>
      <c r="X107" s="17"/>
      <c r="Y107" s="17"/>
      <c r="Z107" s="17"/>
      <c r="AA107" s="70"/>
      <c r="AB107" s="17"/>
      <c r="AC107" s="17"/>
      <c r="AD107" s="17"/>
      <c r="AE107" s="17"/>
      <c r="AF107" s="70"/>
      <c r="AG107" s="17"/>
      <c r="AH107" s="17"/>
      <c r="AI107" s="17"/>
      <c r="AJ107" s="17"/>
      <c r="AK107" s="70"/>
      <c r="AL107" s="17"/>
      <c r="AM107" s="17"/>
      <c r="AN107" s="17"/>
      <c r="AO107" s="17"/>
      <c r="AP107" s="69"/>
      <c r="AQ107" s="2"/>
      <c r="AR107" s="2"/>
      <c r="AS107" s="2"/>
      <c r="AT107" s="2"/>
      <c r="AU107" s="69"/>
      <c r="AV107" s="2"/>
      <c r="AW107" s="2"/>
      <c r="AX107" s="2"/>
      <c r="AY107" s="2"/>
      <c r="AZ107" s="69"/>
      <c r="BA107" s="2"/>
      <c r="BB107" s="2"/>
      <c r="BC107" s="2"/>
      <c r="BD107" s="2"/>
      <c r="BJ107" s="69"/>
      <c r="BK107" s="2"/>
      <c r="BL107" s="2"/>
      <c r="BM107" s="2"/>
      <c r="BN107" s="2"/>
      <c r="BO107" s="69"/>
      <c r="BP107" s="2"/>
      <c r="BQ107" s="2"/>
      <c r="BR107" s="2"/>
      <c r="BS107" s="2"/>
      <c r="BT107" s="69"/>
      <c r="BU107" s="2"/>
      <c r="BV107" s="2"/>
      <c r="BW107" s="2"/>
      <c r="BX107" s="2"/>
    </row>
    <row r="108" spans="1:76" x14ac:dyDescent="0.25">
      <c r="A108" s="11"/>
      <c r="B108" s="66"/>
      <c r="C108" s="12"/>
      <c r="D108" s="12"/>
      <c r="E108" s="12"/>
      <c r="F108" s="12"/>
      <c r="G108" s="70"/>
      <c r="H108" s="17"/>
      <c r="I108" s="17"/>
      <c r="J108" s="17"/>
      <c r="K108" s="17"/>
      <c r="L108" s="70"/>
      <c r="M108" s="17"/>
      <c r="N108" s="17"/>
      <c r="O108" s="17"/>
      <c r="P108" s="17"/>
      <c r="Q108" s="70"/>
      <c r="R108" s="17"/>
      <c r="S108" s="17"/>
      <c r="T108" s="17"/>
      <c r="U108" s="17"/>
      <c r="V108" s="70"/>
      <c r="W108" s="17"/>
      <c r="X108" s="17"/>
      <c r="Y108" s="17"/>
      <c r="Z108" s="17"/>
      <c r="AA108" s="70"/>
      <c r="AB108" s="17"/>
      <c r="AC108" s="17"/>
      <c r="AD108" s="17"/>
      <c r="AE108" s="17"/>
      <c r="AF108" s="70"/>
      <c r="AG108" s="17"/>
      <c r="AH108" s="17"/>
      <c r="AI108" s="17"/>
      <c r="AJ108" s="17"/>
      <c r="AK108" s="70"/>
      <c r="AL108" s="17"/>
      <c r="AM108" s="17"/>
      <c r="AN108" s="17"/>
      <c r="AO108" s="17"/>
      <c r="AP108" s="69"/>
      <c r="AQ108" s="2"/>
      <c r="AR108" s="2"/>
      <c r="AS108" s="2"/>
      <c r="AT108" s="2"/>
      <c r="AU108" s="69"/>
      <c r="AV108" s="2"/>
      <c r="AW108" s="2"/>
      <c r="AX108" s="2"/>
      <c r="AY108" s="2"/>
      <c r="AZ108" s="69"/>
      <c r="BA108" s="2"/>
      <c r="BB108" s="2"/>
      <c r="BC108" s="2"/>
      <c r="BD108" s="2"/>
      <c r="BJ108" s="69"/>
      <c r="BK108" s="2"/>
      <c r="BL108" s="2"/>
      <c r="BM108" s="2"/>
      <c r="BN108" s="2"/>
      <c r="BO108" s="69"/>
      <c r="BP108" s="2"/>
      <c r="BQ108" s="2"/>
      <c r="BR108" s="2"/>
      <c r="BS108" s="2"/>
      <c r="BT108" s="69"/>
      <c r="BU108" s="2"/>
      <c r="BV108" s="2"/>
      <c r="BW108" s="2"/>
      <c r="BX108" s="2"/>
    </row>
    <row r="109" spans="1:76" x14ac:dyDescent="0.25">
      <c r="A109" s="11"/>
      <c r="B109" s="66"/>
      <c r="C109" s="12"/>
      <c r="D109" s="12"/>
      <c r="E109" s="12"/>
      <c r="F109" s="12"/>
      <c r="G109" s="70"/>
      <c r="H109" s="17"/>
      <c r="I109" s="17"/>
      <c r="J109" s="17"/>
      <c r="K109" s="17"/>
      <c r="L109" s="70"/>
      <c r="M109" s="17"/>
      <c r="N109" s="17"/>
      <c r="O109" s="17"/>
      <c r="P109" s="17"/>
      <c r="Q109" s="70"/>
      <c r="R109" s="17"/>
      <c r="S109" s="17"/>
      <c r="T109" s="17"/>
      <c r="U109" s="17"/>
      <c r="V109" s="70"/>
      <c r="W109" s="17"/>
      <c r="X109" s="17"/>
      <c r="Y109" s="17"/>
      <c r="Z109" s="17"/>
      <c r="AA109" s="70"/>
      <c r="AB109" s="17"/>
      <c r="AC109" s="17"/>
      <c r="AD109" s="17"/>
      <c r="AE109" s="17"/>
      <c r="AF109" s="70"/>
      <c r="AG109" s="17"/>
      <c r="AH109" s="17"/>
      <c r="AI109" s="17"/>
      <c r="AJ109" s="17"/>
      <c r="AK109" s="70"/>
      <c r="AL109" s="17"/>
      <c r="AM109" s="17"/>
      <c r="AN109" s="17"/>
      <c r="AO109" s="17"/>
      <c r="AP109" s="69"/>
      <c r="AQ109" s="2"/>
      <c r="AR109" s="2"/>
      <c r="AS109" s="2"/>
      <c r="AT109" s="2"/>
      <c r="AU109" s="69"/>
      <c r="AV109" s="2"/>
      <c r="AW109" s="2"/>
      <c r="AX109" s="2"/>
      <c r="AY109" s="2"/>
      <c r="AZ109" s="69"/>
      <c r="BA109" s="2"/>
      <c r="BB109" s="2"/>
      <c r="BC109" s="2"/>
      <c r="BD109" s="2"/>
      <c r="BJ109" s="69"/>
      <c r="BK109" s="2"/>
      <c r="BL109" s="2"/>
      <c r="BM109" s="2"/>
      <c r="BN109" s="2"/>
      <c r="BO109" s="69"/>
      <c r="BP109" s="2"/>
      <c r="BQ109" s="2"/>
      <c r="BR109" s="2"/>
      <c r="BS109" s="2"/>
      <c r="BT109" s="69"/>
      <c r="BU109" s="2"/>
      <c r="BV109" s="2"/>
      <c r="BW109" s="2"/>
      <c r="BX109" s="2"/>
    </row>
    <row r="110" spans="1:76" x14ac:dyDescent="0.25">
      <c r="A110" s="11"/>
      <c r="B110" s="66"/>
      <c r="C110" s="12"/>
      <c r="D110" s="12"/>
      <c r="E110" s="12"/>
      <c r="F110" s="12"/>
      <c r="G110" s="70"/>
      <c r="H110" s="17"/>
      <c r="I110" s="17"/>
      <c r="J110" s="17"/>
      <c r="K110" s="17"/>
      <c r="L110" s="70"/>
      <c r="M110" s="17"/>
      <c r="N110" s="17"/>
      <c r="O110" s="17"/>
      <c r="P110" s="17"/>
      <c r="Q110" s="70"/>
      <c r="R110" s="17"/>
      <c r="S110" s="17"/>
      <c r="T110" s="17"/>
      <c r="U110" s="17"/>
      <c r="V110" s="70"/>
      <c r="W110" s="17"/>
      <c r="X110" s="17"/>
      <c r="Y110" s="17"/>
      <c r="Z110" s="17"/>
      <c r="AA110" s="70"/>
      <c r="AB110" s="17"/>
      <c r="AC110" s="17"/>
      <c r="AD110" s="17"/>
      <c r="AE110" s="17"/>
      <c r="AF110" s="70"/>
      <c r="AG110" s="17"/>
      <c r="AH110" s="17"/>
      <c r="AI110" s="17"/>
      <c r="AJ110" s="17"/>
      <c r="AK110" s="70"/>
      <c r="AL110" s="17"/>
      <c r="AM110" s="17"/>
      <c r="AN110" s="17"/>
      <c r="AO110" s="17"/>
      <c r="AP110" s="69"/>
      <c r="AQ110" s="2"/>
      <c r="AR110" s="2"/>
      <c r="AS110" s="2"/>
      <c r="AT110" s="2"/>
      <c r="AU110" s="69"/>
      <c r="AV110" s="2"/>
      <c r="AW110" s="2"/>
      <c r="AX110" s="2"/>
      <c r="AY110" s="2"/>
      <c r="AZ110" s="69"/>
      <c r="BA110" s="2"/>
      <c r="BB110" s="2"/>
      <c r="BC110" s="2"/>
      <c r="BD110" s="2"/>
      <c r="BJ110" s="69"/>
      <c r="BK110" s="2"/>
      <c r="BL110" s="2"/>
      <c r="BM110" s="2"/>
      <c r="BN110" s="2"/>
      <c r="BO110" s="69"/>
      <c r="BP110" s="2"/>
      <c r="BQ110" s="2"/>
      <c r="BR110" s="2"/>
      <c r="BS110" s="2"/>
      <c r="BT110" s="69"/>
      <c r="BU110" s="2"/>
      <c r="BV110" s="2"/>
      <c r="BW110" s="2"/>
      <c r="BX110" s="2"/>
    </row>
    <row r="111" spans="1:76" x14ac:dyDescent="0.25">
      <c r="A111" s="11"/>
      <c r="B111" s="66"/>
      <c r="C111" s="12"/>
      <c r="D111" s="12"/>
      <c r="E111" s="12"/>
      <c r="F111" s="12"/>
      <c r="G111" s="70"/>
      <c r="H111" s="17"/>
      <c r="I111" s="17"/>
      <c r="J111" s="17"/>
      <c r="K111" s="17"/>
      <c r="L111" s="70"/>
      <c r="M111" s="17"/>
      <c r="N111" s="17"/>
      <c r="O111" s="17"/>
      <c r="P111" s="17"/>
      <c r="Q111" s="70"/>
      <c r="R111" s="17"/>
      <c r="S111" s="17"/>
      <c r="T111" s="17"/>
      <c r="U111" s="17"/>
      <c r="V111" s="70"/>
      <c r="W111" s="17"/>
      <c r="X111" s="17"/>
      <c r="Y111" s="17"/>
      <c r="Z111" s="17"/>
      <c r="AA111" s="70"/>
      <c r="AB111" s="17"/>
      <c r="AC111" s="17"/>
      <c r="AD111" s="17"/>
      <c r="AE111" s="17"/>
      <c r="AF111" s="70"/>
      <c r="AG111" s="17"/>
      <c r="AH111" s="17"/>
      <c r="AI111" s="17"/>
      <c r="AJ111" s="17"/>
      <c r="AK111" s="70"/>
      <c r="AL111" s="17"/>
      <c r="AM111" s="17"/>
      <c r="AN111" s="17"/>
      <c r="AO111" s="17"/>
      <c r="AP111" s="69"/>
      <c r="AQ111" s="2"/>
      <c r="AR111" s="2"/>
      <c r="AS111" s="2"/>
      <c r="AT111" s="2"/>
      <c r="AU111" s="69"/>
      <c r="AV111" s="2"/>
      <c r="AW111" s="2"/>
      <c r="AX111" s="2"/>
      <c r="AY111" s="19"/>
      <c r="AZ111" s="79"/>
      <c r="BA111" s="19"/>
      <c r="BB111" s="19"/>
      <c r="BC111" s="19"/>
      <c r="BD111" s="19"/>
      <c r="BE111" s="79"/>
      <c r="BJ111" s="69"/>
      <c r="BK111" s="2"/>
      <c r="BL111" s="2"/>
      <c r="BM111" s="2"/>
      <c r="BN111" s="2"/>
      <c r="BO111" s="69"/>
      <c r="BP111" s="2"/>
      <c r="BQ111" s="2"/>
      <c r="BR111" s="2"/>
      <c r="BS111" s="2"/>
      <c r="BT111" s="69"/>
      <c r="BU111" s="2"/>
      <c r="BV111" s="2"/>
      <c r="BW111" s="2"/>
      <c r="BX111" s="2"/>
    </row>
    <row r="112" spans="1:76" x14ac:dyDescent="0.25">
      <c r="A112" s="11"/>
      <c r="B112" s="66"/>
      <c r="C112" s="12"/>
      <c r="D112" s="12"/>
      <c r="E112" s="12"/>
      <c r="F112" s="12"/>
      <c r="G112" s="70"/>
      <c r="H112" s="17"/>
      <c r="I112" s="17"/>
      <c r="J112" s="17"/>
      <c r="K112" s="17"/>
      <c r="L112" s="70"/>
      <c r="M112" s="17"/>
      <c r="N112" s="17"/>
      <c r="O112" s="17"/>
      <c r="P112" s="17"/>
      <c r="Q112" s="70"/>
      <c r="R112" s="17"/>
      <c r="S112" s="17"/>
      <c r="T112" s="17"/>
      <c r="U112" s="17"/>
      <c r="V112" s="70"/>
      <c r="W112" s="17"/>
      <c r="X112" s="17"/>
      <c r="Y112" s="17"/>
      <c r="Z112" s="17"/>
      <c r="AA112" s="70"/>
      <c r="AB112" s="17"/>
      <c r="AC112" s="17"/>
      <c r="AD112" s="17"/>
      <c r="AE112" s="17"/>
      <c r="AF112" s="70"/>
      <c r="AG112" s="17"/>
      <c r="AH112" s="17"/>
      <c r="AI112" s="17"/>
      <c r="AJ112" s="17"/>
      <c r="AK112" s="70"/>
      <c r="AL112" s="17"/>
      <c r="AM112" s="17"/>
      <c r="AN112" s="17"/>
      <c r="AO112" s="17"/>
      <c r="AP112" s="69"/>
      <c r="AQ112" s="2"/>
      <c r="AR112" s="2"/>
      <c r="AS112" s="2"/>
      <c r="AT112" s="2"/>
      <c r="AU112" s="69"/>
      <c r="AV112" s="2"/>
      <c r="AW112" s="2"/>
      <c r="AX112" s="2"/>
      <c r="AY112" s="19"/>
      <c r="AZ112" s="79"/>
      <c r="BA112" s="19"/>
      <c r="BB112" s="19"/>
      <c r="BC112" s="19"/>
      <c r="BD112" s="19"/>
      <c r="BE112" s="79"/>
      <c r="BJ112" s="69"/>
      <c r="BK112" s="2"/>
      <c r="BL112" s="2"/>
      <c r="BM112" s="2"/>
      <c r="BN112" s="2"/>
      <c r="BO112" s="69"/>
      <c r="BP112" s="2"/>
      <c r="BQ112" s="2"/>
      <c r="BR112" s="2"/>
      <c r="BS112" s="2"/>
      <c r="BT112" s="69"/>
      <c r="BU112" s="2"/>
      <c r="BV112" s="2"/>
      <c r="BW112" s="2"/>
      <c r="BX112" s="2"/>
    </row>
    <row r="113" spans="1:76" x14ac:dyDescent="0.25">
      <c r="A113" s="11"/>
      <c r="B113" s="66"/>
      <c r="C113" s="12"/>
      <c r="D113" s="12"/>
      <c r="E113" s="12"/>
      <c r="F113" s="12"/>
      <c r="G113" s="70"/>
      <c r="H113" s="17"/>
      <c r="I113" s="17"/>
      <c r="J113" s="17"/>
      <c r="K113" s="17"/>
      <c r="L113" s="70"/>
      <c r="M113" s="17"/>
      <c r="N113" s="17"/>
      <c r="O113" s="17"/>
      <c r="P113" s="17"/>
      <c r="Q113" s="70"/>
      <c r="R113" s="17"/>
      <c r="S113" s="17"/>
      <c r="T113" s="17"/>
      <c r="U113" s="17"/>
      <c r="V113" s="70"/>
      <c r="W113" s="17"/>
      <c r="X113" s="17"/>
      <c r="Y113" s="17"/>
      <c r="Z113" s="17"/>
      <c r="AA113" s="70"/>
      <c r="AB113" s="17"/>
      <c r="AC113" s="17"/>
      <c r="AD113" s="17"/>
      <c r="AE113" s="17"/>
      <c r="AF113" s="70"/>
      <c r="AG113" s="17"/>
      <c r="AH113" s="17"/>
      <c r="AI113" s="17"/>
      <c r="AJ113" s="17"/>
      <c r="AK113" s="70"/>
      <c r="AL113" s="17"/>
      <c r="AM113" s="17"/>
      <c r="AN113" s="17"/>
      <c r="AO113" s="17"/>
      <c r="AP113" s="69"/>
      <c r="AQ113" s="2"/>
      <c r="AR113" s="2"/>
      <c r="AS113" s="2"/>
      <c r="AT113" s="2"/>
      <c r="AU113" s="69"/>
      <c r="AV113" s="2"/>
      <c r="AW113" s="2"/>
      <c r="AX113" s="2"/>
      <c r="AY113" s="19"/>
      <c r="AZ113" s="80"/>
      <c r="BA113" s="4"/>
      <c r="BB113" s="4"/>
      <c r="BC113" s="4"/>
      <c r="BD113" s="4"/>
      <c r="BE113" s="79"/>
      <c r="BJ113" s="69"/>
      <c r="BK113" s="2"/>
      <c r="BL113" s="2"/>
      <c r="BM113" s="2"/>
      <c r="BN113" s="2"/>
      <c r="BO113" s="69"/>
      <c r="BP113" s="2"/>
      <c r="BQ113" s="2"/>
      <c r="BR113" s="2"/>
      <c r="BS113" s="2"/>
      <c r="BT113" s="69"/>
      <c r="BU113" s="2"/>
      <c r="BV113" s="2"/>
      <c r="BW113" s="2"/>
      <c r="BX113" s="2"/>
    </row>
    <row r="114" spans="1:76" x14ac:dyDescent="0.25">
      <c r="A114" s="11"/>
      <c r="B114" s="66"/>
      <c r="C114" s="12"/>
      <c r="D114" s="12"/>
      <c r="E114" s="12"/>
      <c r="F114" s="12"/>
      <c r="G114" s="70"/>
      <c r="H114" s="17"/>
      <c r="I114" s="17"/>
      <c r="J114" s="17"/>
      <c r="K114" s="17"/>
      <c r="L114" s="70"/>
      <c r="M114" s="17"/>
      <c r="N114" s="17"/>
      <c r="O114" s="17"/>
      <c r="P114" s="17"/>
      <c r="Q114" s="70"/>
      <c r="R114" s="17"/>
      <c r="S114" s="17"/>
      <c r="T114" s="17"/>
      <c r="U114" s="17"/>
      <c r="V114" s="70"/>
      <c r="W114" s="17"/>
      <c r="X114" s="17"/>
      <c r="Y114" s="17"/>
      <c r="Z114" s="17"/>
      <c r="AA114" s="70"/>
      <c r="AB114" s="17"/>
      <c r="AC114" s="17"/>
      <c r="AD114" s="17"/>
      <c r="AE114" s="17"/>
      <c r="AF114" s="70"/>
      <c r="AG114" s="17"/>
      <c r="AH114" s="17"/>
      <c r="AI114" s="17"/>
      <c r="AJ114" s="17"/>
      <c r="AK114" s="70"/>
      <c r="AL114" s="17"/>
      <c r="AM114" s="17"/>
      <c r="AN114" s="17"/>
      <c r="AO114" s="17"/>
      <c r="AP114" s="69"/>
      <c r="AQ114" s="2"/>
      <c r="AR114" s="2"/>
      <c r="AS114" s="2"/>
      <c r="AT114" s="2"/>
      <c r="AU114" s="69"/>
      <c r="AV114" s="2"/>
      <c r="AW114" s="2"/>
      <c r="AX114" s="2"/>
      <c r="AY114" s="19"/>
      <c r="AZ114" s="79"/>
      <c r="BA114" s="19"/>
      <c r="BB114" s="19"/>
      <c r="BC114" s="19"/>
      <c r="BD114" s="19"/>
      <c r="BE114" s="79"/>
      <c r="BJ114" s="69"/>
      <c r="BK114" s="2"/>
      <c r="BL114" s="2"/>
      <c r="BM114" s="2"/>
      <c r="BN114" s="2"/>
      <c r="BO114" s="69"/>
      <c r="BP114" s="2"/>
      <c r="BQ114" s="2"/>
      <c r="BR114" s="2"/>
      <c r="BS114" s="2"/>
      <c r="BT114" s="69"/>
      <c r="BU114" s="2"/>
      <c r="BV114" s="2"/>
      <c r="BW114" s="2"/>
      <c r="BX114" s="2"/>
    </row>
    <row r="115" spans="1:76" x14ac:dyDescent="0.25">
      <c r="AY115" s="20"/>
      <c r="AZ115" s="81"/>
      <c r="BA115" s="20"/>
      <c r="BB115" s="20"/>
      <c r="BC115" s="20"/>
      <c r="BD115" s="20"/>
      <c r="BE115" s="79"/>
    </row>
    <row r="116" spans="1:76" x14ac:dyDescent="0.25">
      <c r="AY116" s="20"/>
      <c r="AZ116" s="81"/>
      <c r="BA116" s="20"/>
      <c r="BB116" s="20"/>
      <c r="BC116" s="20"/>
      <c r="BD116" s="20"/>
      <c r="BE116" s="79"/>
    </row>
    <row r="117" spans="1:76" x14ac:dyDescent="0.25">
      <c r="AY117" s="20"/>
      <c r="AZ117" s="81"/>
      <c r="BA117" s="20"/>
      <c r="BB117" s="20"/>
      <c r="BC117" s="20"/>
      <c r="BD117" s="20"/>
      <c r="BE117" s="79"/>
    </row>
  </sheetData>
  <mergeCells count="17">
    <mergeCell ref="AA2:AE2"/>
    <mergeCell ref="A57:BX57"/>
    <mergeCell ref="A1:BX1"/>
    <mergeCell ref="BO2:BS2"/>
    <mergeCell ref="BJ2:BN2"/>
    <mergeCell ref="BE2:BI2"/>
    <mergeCell ref="AZ2:BD2"/>
    <mergeCell ref="BT2:BX2"/>
    <mergeCell ref="V2:Z2"/>
    <mergeCell ref="Q2:U2"/>
    <mergeCell ref="L2:P2"/>
    <mergeCell ref="G2:K2"/>
    <mergeCell ref="B2:F2"/>
    <mergeCell ref="AU2:AY2"/>
    <mergeCell ref="AP2:AT2"/>
    <mergeCell ref="AK2:AO2"/>
    <mergeCell ref="AF2:AJ2"/>
  </mergeCells>
  <conditionalFormatting sqref="B4:BX105">
    <cfRule type="cellIs" dxfId="23" priority="3" operator="greaterThanOrEqual">
      <formula>7.5</formula>
    </cfRule>
    <cfRule type="cellIs" dxfId="22" priority="4" operator="between">
      <formula>7</formula>
      <formula>7.499</formula>
    </cfRule>
    <cfRule type="cellIs" dxfId="21" priority="5" operator="between">
      <formula>6.5</formula>
      <formula>6.99</formula>
    </cfRule>
    <cfRule type="cellIs" dxfId="20" priority="6" operator="between">
      <formula>6</formula>
      <formula>6.49</formula>
    </cfRule>
    <cfRule type="cellIs" dxfId="19" priority="7" operator="between">
      <formula>5.5</formula>
      <formula>5.99</formula>
    </cfRule>
    <cfRule type="cellIs" dxfId="18" priority="8" operator="between">
      <formula>4</formula>
      <formula>4.49</formula>
    </cfRule>
    <cfRule type="cellIs" dxfId="17" priority="9" operator="between">
      <formula>5</formula>
      <formula>5.49</formula>
    </cfRule>
    <cfRule type="cellIs" dxfId="16" priority="10" operator="between">
      <formula>4.5</formula>
      <formula>4.99</formula>
    </cfRule>
  </conditionalFormatting>
  <pageMargins left="0.7" right="0.7" top="0.75" bottom="0.75" header="0.3" footer="0.3"/>
  <pageSetup paperSize="9"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52EC8-DAE3-4D2E-8A02-22D007E8AEA3}">
  <dimension ref="A1:CR117"/>
  <sheetViews>
    <sheetView zoomScale="80" zoomScaleNormal="80" workbookViewId="0">
      <pane xSplit="1" ySplit="3" topLeftCell="G4" activePane="bottomRight" state="frozen"/>
      <selection pane="topRight" activeCell="B1" sqref="B1"/>
      <selection pane="bottomLeft" activeCell="A4" sqref="A4"/>
      <selection pane="bottomRight" activeCell="CE48" sqref="CE48"/>
    </sheetView>
  </sheetViews>
  <sheetFormatPr defaultRowHeight="15" x14ac:dyDescent="0.25"/>
  <cols>
    <col min="1" max="1" width="20.1796875" style="26" bestFit="1" customWidth="1"/>
    <col min="2" max="6" width="5.6328125" style="9" hidden="1" customWidth="1"/>
    <col min="7" max="7" width="5.6328125" style="71" customWidth="1"/>
    <col min="8" max="11" width="5.6328125" style="26" customWidth="1"/>
    <col min="12" max="12" width="5.6328125" style="71" customWidth="1"/>
    <col min="13" max="16" width="5.6328125" style="26" customWidth="1"/>
    <col min="17" max="17" width="5.6328125" style="71" customWidth="1"/>
    <col min="18" max="21" width="5.6328125" style="26" customWidth="1"/>
    <col min="22" max="22" width="5.6328125" style="71" customWidth="1"/>
    <col min="23" max="26" width="5.6328125" style="26" customWidth="1"/>
    <col min="27" max="27" width="5.6328125" style="71" customWidth="1"/>
    <col min="28" max="31" width="5.6328125" style="26" customWidth="1"/>
    <col min="32" max="32" width="5.6328125" style="71" customWidth="1"/>
    <col min="33" max="36" width="5.6328125" style="26" customWidth="1"/>
    <col min="37" max="37" width="5.6328125" style="71" customWidth="1"/>
    <col min="38" max="41" width="5.6328125" style="26" customWidth="1"/>
    <col min="42" max="42" width="5.6328125" style="71" customWidth="1"/>
    <col min="43" max="46" width="5.6328125" style="26" customWidth="1"/>
    <col min="47" max="47" width="5.6328125" style="71" customWidth="1"/>
    <col min="48" max="51" width="5.6328125" style="26" customWidth="1"/>
    <col min="52" max="52" width="5.6328125" style="71" customWidth="1"/>
    <col min="53" max="56" width="5.6328125" style="26" customWidth="1"/>
    <col min="57" max="57" width="5.6328125" style="69" customWidth="1"/>
    <col min="58" max="61" width="5.6328125" style="2" customWidth="1"/>
    <col min="62" max="62" width="5.6328125" style="71" customWidth="1"/>
    <col min="63" max="66" width="5.6328125" style="26" customWidth="1"/>
    <col min="67" max="67" width="5.6328125" style="84" customWidth="1"/>
    <col min="68" max="71" width="5.6328125" style="6" customWidth="1"/>
    <col min="72" max="72" width="5.6328125" style="71" customWidth="1"/>
    <col min="73" max="76" width="5.6328125" style="26" customWidth="1"/>
    <col min="77" max="77" width="5.6328125" style="71" customWidth="1"/>
    <col min="78" max="81" width="5.6328125" style="26" customWidth="1"/>
    <col min="82" max="82" width="5.6328125" style="84" customWidth="1"/>
    <col min="83" max="89" width="5.6328125" style="6" customWidth="1"/>
    <col min="90" max="16384" width="8.7265625" style="6"/>
  </cols>
  <sheetData>
    <row r="1" spans="1:96" x14ac:dyDescent="0.25">
      <c r="A1" s="181" t="s">
        <v>132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1"/>
      <c r="AH1" s="181"/>
      <c r="AI1" s="181"/>
      <c r="AJ1" s="181"/>
      <c r="AK1" s="181"/>
      <c r="AL1" s="181"/>
      <c r="AM1" s="181"/>
      <c r="AN1" s="181"/>
      <c r="AO1" s="181"/>
      <c r="AP1" s="181"/>
      <c r="AQ1" s="181"/>
      <c r="AR1" s="181"/>
      <c r="AS1" s="181"/>
      <c r="AT1" s="181"/>
      <c r="AU1" s="181"/>
      <c r="AV1" s="181"/>
      <c r="AW1" s="181"/>
      <c r="AX1" s="181"/>
      <c r="AY1" s="181"/>
      <c r="AZ1" s="181"/>
      <c r="BA1" s="181"/>
      <c r="BB1" s="181"/>
      <c r="BC1" s="181"/>
      <c r="BD1" s="181"/>
      <c r="BE1" s="181"/>
      <c r="BF1" s="181"/>
      <c r="BG1" s="181"/>
      <c r="BH1" s="181"/>
      <c r="BI1" s="181"/>
      <c r="BJ1" s="181"/>
      <c r="BK1" s="181"/>
      <c r="BL1" s="181"/>
      <c r="BM1" s="181"/>
      <c r="BN1" s="181"/>
      <c r="BO1" s="181"/>
      <c r="BP1" s="181"/>
      <c r="BQ1" s="181"/>
      <c r="BR1" s="181"/>
      <c r="BS1" s="181"/>
      <c r="BT1" s="181"/>
      <c r="BU1" s="181"/>
      <c r="BV1" s="181"/>
      <c r="BW1" s="181"/>
      <c r="BX1" s="181"/>
      <c r="BY1" s="130"/>
      <c r="BZ1" s="105"/>
      <c r="CA1" s="105"/>
      <c r="CB1" s="105"/>
      <c r="CC1" s="105"/>
      <c r="CD1" s="146"/>
      <c r="CE1" s="29"/>
      <c r="CF1" s="29"/>
      <c r="CG1" s="29"/>
      <c r="CH1" s="29"/>
      <c r="CI1" s="29"/>
      <c r="CJ1" s="29"/>
      <c r="CK1" s="29"/>
    </row>
    <row r="2" spans="1:96" x14ac:dyDescent="0.25">
      <c r="A2" s="36"/>
      <c r="B2" s="185">
        <v>2003</v>
      </c>
      <c r="C2" s="185"/>
      <c r="D2" s="185"/>
      <c r="E2" s="185"/>
      <c r="F2" s="185"/>
      <c r="G2" s="181">
        <v>2004</v>
      </c>
      <c r="H2" s="181"/>
      <c r="I2" s="181"/>
      <c r="J2" s="181"/>
      <c r="K2" s="181"/>
      <c r="L2" s="181">
        <v>2005</v>
      </c>
      <c r="M2" s="181"/>
      <c r="N2" s="181"/>
      <c r="O2" s="181"/>
      <c r="P2" s="181"/>
      <c r="Q2" s="181">
        <v>2006</v>
      </c>
      <c r="R2" s="181"/>
      <c r="S2" s="181"/>
      <c r="T2" s="181"/>
      <c r="U2" s="181"/>
      <c r="V2" s="181">
        <v>2007</v>
      </c>
      <c r="W2" s="181"/>
      <c r="X2" s="181"/>
      <c r="Y2" s="181"/>
      <c r="Z2" s="181"/>
      <c r="AA2" s="181">
        <v>2008</v>
      </c>
      <c r="AB2" s="181"/>
      <c r="AC2" s="181"/>
      <c r="AD2" s="181"/>
      <c r="AE2" s="181"/>
      <c r="AF2" s="181">
        <v>2009</v>
      </c>
      <c r="AG2" s="181"/>
      <c r="AH2" s="181"/>
      <c r="AI2" s="181"/>
      <c r="AJ2" s="181"/>
      <c r="AK2" s="181">
        <v>2010</v>
      </c>
      <c r="AL2" s="181"/>
      <c r="AM2" s="181"/>
      <c r="AN2" s="181"/>
      <c r="AO2" s="181"/>
      <c r="AP2" s="181">
        <v>2011</v>
      </c>
      <c r="AQ2" s="181"/>
      <c r="AR2" s="181"/>
      <c r="AS2" s="181"/>
      <c r="AT2" s="181"/>
      <c r="AU2" s="181">
        <v>2012</v>
      </c>
      <c r="AV2" s="181"/>
      <c r="AW2" s="181"/>
      <c r="AX2" s="181"/>
      <c r="AY2" s="181"/>
      <c r="AZ2" s="181">
        <v>2013</v>
      </c>
      <c r="BA2" s="181"/>
      <c r="BB2" s="181"/>
      <c r="BC2" s="181"/>
      <c r="BD2" s="181"/>
      <c r="BE2" s="184">
        <v>2014</v>
      </c>
      <c r="BF2" s="184"/>
      <c r="BG2" s="184"/>
      <c r="BH2" s="184"/>
      <c r="BI2" s="184"/>
      <c r="BJ2" s="181">
        <v>2015</v>
      </c>
      <c r="BK2" s="181"/>
      <c r="BL2" s="181"/>
      <c r="BM2" s="181"/>
      <c r="BN2" s="181"/>
      <c r="BO2" s="181">
        <v>2017</v>
      </c>
      <c r="BP2" s="181"/>
      <c r="BQ2" s="181"/>
      <c r="BR2" s="181"/>
      <c r="BS2" s="181"/>
      <c r="BT2" s="181">
        <v>2018</v>
      </c>
      <c r="BU2" s="181"/>
      <c r="BV2" s="181"/>
      <c r="BW2" s="181"/>
      <c r="BX2" s="181"/>
      <c r="BY2" s="181" t="s">
        <v>181</v>
      </c>
      <c r="BZ2" s="181"/>
      <c r="CA2" s="181"/>
      <c r="CB2" s="181"/>
      <c r="CC2" s="181"/>
      <c r="CD2" s="130" t="s">
        <v>183</v>
      </c>
      <c r="CE2" s="105"/>
      <c r="CF2" s="105"/>
      <c r="CG2" s="105"/>
      <c r="CH2" s="105"/>
      <c r="CI2" s="105"/>
      <c r="CJ2" s="105"/>
      <c r="CK2" s="105"/>
      <c r="CL2" s="26"/>
      <c r="CM2" s="26"/>
      <c r="CN2" s="26"/>
      <c r="CO2" s="26"/>
      <c r="CP2" s="26"/>
      <c r="CQ2" s="26"/>
      <c r="CR2" s="26"/>
    </row>
    <row r="3" spans="1:96" s="21" customFormat="1" ht="15.6" thickBot="1" x14ac:dyDescent="0.3">
      <c r="A3" s="35" t="s">
        <v>83</v>
      </c>
      <c r="B3" s="48" t="s">
        <v>1</v>
      </c>
      <c r="C3" s="48" t="s">
        <v>2</v>
      </c>
      <c r="D3" s="48" t="s">
        <v>3</v>
      </c>
      <c r="E3" s="48" t="s">
        <v>4</v>
      </c>
      <c r="F3" s="48" t="s">
        <v>5</v>
      </c>
      <c r="G3" s="67" t="s">
        <v>1</v>
      </c>
      <c r="H3" s="32" t="s">
        <v>2</v>
      </c>
      <c r="I3" s="32" t="s">
        <v>3</v>
      </c>
      <c r="J3" s="32" t="s">
        <v>4</v>
      </c>
      <c r="K3" s="32" t="s">
        <v>5</v>
      </c>
      <c r="L3" s="67" t="s">
        <v>1</v>
      </c>
      <c r="M3" s="32" t="s">
        <v>2</v>
      </c>
      <c r="N3" s="32" t="s">
        <v>3</v>
      </c>
      <c r="O3" s="32" t="s">
        <v>4</v>
      </c>
      <c r="P3" s="32" t="s">
        <v>5</v>
      </c>
      <c r="Q3" s="67" t="s">
        <v>1</v>
      </c>
      <c r="R3" s="32" t="s">
        <v>2</v>
      </c>
      <c r="S3" s="32" t="s">
        <v>3</v>
      </c>
      <c r="T3" s="32" t="s">
        <v>4</v>
      </c>
      <c r="U3" s="32" t="s">
        <v>5</v>
      </c>
      <c r="V3" s="67" t="s">
        <v>1</v>
      </c>
      <c r="W3" s="32" t="s">
        <v>2</v>
      </c>
      <c r="X3" s="32" t="s">
        <v>3</v>
      </c>
      <c r="Y3" s="32" t="s">
        <v>4</v>
      </c>
      <c r="Z3" s="32" t="s">
        <v>5</v>
      </c>
      <c r="AA3" s="67" t="s">
        <v>1</v>
      </c>
      <c r="AB3" s="32" t="s">
        <v>2</v>
      </c>
      <c r="AC3" s="32" t="s">
        <v>3</v>
      </c>
      <c r="AD3" s="32" t="s">
        <v>4</v>
      </c>
      <c r="AE3" s="32" t="s">
        <v>5</v>
      </c>
      <c r="AF3" s="67" t="s">
        <v>1</v>
      </c>
      <c r="AG3" s="32" t="s">
        <v>2</v>
      </c>
      <c r="AH3" s="32" t="s">
        <v>3</v>
      </c>
      <c r="AI3" s="32" t="s">
        <v>4</v>
      </c>
      <c r="AJ3" s="32" t="s">
        <v>5</v>
      </c>
      <c r="AK3" s="67" t="s">
        <v>1</v>
      </c>
      <c r="AL3" s="32" t="s">
        <v>2</v>
      </c>
      <c r="AM3" s="32" t="s">
        <v>3</v>
      </c>
      <c r="AN3" s="32" t="s">
        <v>4</v>
      </c>
      <c r="AO3" s="32" t="s">
        <v>5</v>
      </c>
      <c r="AP3" s="67" t="s">
        <v>1</v>
      </c>
      <c r="AQ3" s="32" t="s">
        <v>2</v>
      </c>
      <c r="AR3" s="32" t="s">
        <v>3</v>
      </c>
      <c r="AS3" s="32" t="s">
        <v>4</v>
      </c>
      <c r="AT3" s="32" t="s">
        <v>5</v>
      </c>
      <c r="AU3" s="67" t="s">
        <v>1</v>
      </c>
      <c r="AV3" s="32" t="s">
        <v>2</v>
      </c>
      <c r="AW3" s="32" t="s">
        <v>3</v>
      </c>
      <c r="AX3" s="32" t="s">
        <v>4</v>
      </c>
      <c r="AY3" s="32" t="s">
        <v>5</v>
      </c>
      <c r="AZ3" s="67" t="s">
        <v>1</v>
      </c>
      <c r="BA3" s="32" t="s">
        <v>2</v>
      </c>
      <c r="BB3" s="32" t="s">
        <v>3</v>
      </c>
      <c r="BC3" s="32" t="s">
        <v>4</v>
      </c>
      <c r="BD3" s="32" t="s">
        <v>5</v>
      </c>
      <c r="BE3" s="82" t="s">
        <v>1</v>
      </c>
      <c r="BF3" s="47" t="s">
        <v>2</v>
      </c>
      <c r="BG3" s="47" t="s">
        <v>3</v>
      </c>
      <c r="BH3" s="47" t="s">
        <v>4</v>
      </c>
      <c r="BI3" s="47" t="s">
        <v>5</v>
      </c>
      <c r="BJ3" s="67" t="s">
        <v>1</v>
      </c>
      <c r="BK3" s="32" t="s">
        <v>2</v>
      </c>
      <c r="BL3" s="32" t="s">
        <v>3</v>
      </c>
      <c r="BM3" s="32" t="s">
        <v>4</v>
      </c>
      <c r="BN3" s="32" t="s">
        <v>5</v>
      </c>
      <c r="BO3" s="67" t="s">
        <v>1</v>
      </c>
      <c r="BP3" s="32" t="s">
        <v>2</v>
      </c>
      <c r="BQ3" s="32" t="s">
        <v>3</v>
      </c>
      <c r="BR3" s="32" t="s">
        <v>4</v>
      </c>
      <c r="BS3" s="32" t="s">
        <v>5</v>
      </c>
      <c r="BT3" s="67" t="s">
        <v>1</v>
      </c>
      <c r="BU3" s="32" t="s">
        <v>2</v>
      </c>
      <c r="BV3" s="32" t="s">
        <v>3</v>
      </c>
      <c r="BW3" s="32" t="s">
        <v>4</v>
      </c>
      <c r="BX3" s="32" t="s">
        <v>5</v>
      </c>
      <c r="BY3" s="67" t="s">
        <v>1</v>
      </c>
      <c r="BZ3" s="32" t="s">
        <v>2</v>
      </c>
      <c r="CA3" s="32" t="s">
        <v>3</v>
      </c>
      <c r="CB3" s="32" t="s">
        <v>4</v>
      </c>
      <c r="CC3" s="32" t="s">
        <v>5</v>
      </c>
      <c r="CD3" s="147" t="s">
        <v>190</v>
      </c>
      <c r="CE3" s="106" t="s">
        <v>191</v>
      </c>
      <c r="CF3" s="107" t="s">
        <v>192</v>
      </c>
      <c r="CG3" s="108" t="s">
        <v>193</v>
      </c>
      <c r="CH3" s="109" t="s">
        <v>194</v>
      </c>
      <c r="CI3" s="110" t="s">
        <v>195</v>
      </c>
      <c r="CJ3" s="111" t="s">
        <v>189</v>
      </c>
      <c r="CK3" s="112" t="s">
        <v>188</v>
      </c>
      <c r="CL3" s="44"/>
      <c r="CM3" s="44"/>
      <c r="CN3" s="44"/>
      <c r="CO3" s="44"/>
      <c r="CP3" s="44"/>
      <c r="CQ3" s="44"/>
      <c r="CR3" s="44"/>
    </row>
    <row r="4" spans="1:96" x14ac:dyDescent="0.25">
      <c r="A4" s="24" t="s">
        <v>124</v>
      </c>
      <c r="B4" s="45"/>
      <c r="C4" s="45"/>
      <c r="D4" s="45"/>
      <c r="E4" s="45"/>
      <c r="F4" s="45"/>
      <c r="G4" s="64"/>
      <c r="H4" s="45"/>
      <c r="I4" s="45"/>
      <c r="J4" s="45"/>
      <c r="K4" s="45"/>
      <c r="L4" s="64"/>
      <c r="M4" s="45"/>
      <c r="N4" s="45"/>
      <c r="O4" s="45"/>
      <c r="P4" s="45"/>
      <c r="Q4" s="64"/>
      <c r="R4" s="45"/>
      <c r="S4" s="45"/>
      <c r="T4" s="45"/>
      <c r="U4" s="45"/>
      <c r="V4" s="64"/>
      <c r="W4" s="45"/>
      <c r="X4" s="45"/>
      <c r="Y4" s="45"/>
      <c r="Z4" s="45"/>
      <c r="AA4" s="64"/>
      <c r="AB4" s="45"/>
      <c r="AC4" s="45"/>
      <c r="AD4" s="45"/>
      <c r="AE4" s="45"/>
      <c r="AF4" s="64"/>
      <c r="AG4" s="45"/>
      <c r="AH4" s="45"/>
      <c r="AI4" s="45"/>
      <c r="AJ4" s="45"/>
      <c r="AK4" s="64"/>
      <c r="AL4" s="45"/>
      <c r="AM4" s="45"/>
      <c r="AN4" s="45"/>
      <c r="AO4" s="45"/>
      <c r="AP4" s="64"/>
      <c r="AQ4" s="45"/>
      <c r="AR4" s="45"/>
      <c r="AS4" s="45"/>
      <c r="AT4" s="45"/>
      <c r="AU4" s="64"/>
      <c r="AV4" s="45"/>
      <c r="AW4" s="45"/>
      <c r="AX4" s="45"/>
      <c r="AY4" s="45"/>
      <c r="AZ4" s="64"/>
      <c r="BA4" s="45"/>
      <c r="BB4" s="45"/>
      <c r="BC4" s="45"/>
      <c r="BD4" s="45"/>
      <c r="BE4" s="64"/>
      <c r="BF4" s="45"/>
      <c r="BG4" s="45"/>
      <c r="BH4" s="45"/>
      <c r="BI4" s="45"/>
      <c r="BJ4" s="64"/>
      <c r="BK4" s="45"/>
      <c r="BL4" s="45"/>
      <c r="BM4" s="45"/>
      <c r="BN4" s="45"/>
      <c r="BO4" s="64"/>
      <c r="BP4" s="45"/>
      <c r="BQ4" s="45"/>
      <c r="BR4" s="45"/>
      <c r="BS4" s="45"/>
      <c r="BT4" s="64"/>
      <c r="BU4" s="45"/>
      <c r="BV4" s="45"/>
      <c r="BW4" s="45"/>
      <c r="BX4" s="45"/>
      <c r="BY4" s="64"/>
      <c r="BZ4" s="45"/>
      <c r="CA4" s="45"/>
      <c r="CB4" s="45"/>
      <c r="CC4" s="45"/>
      <c r="CD4" s="148"/>
      <c r="CE4" s="116"/>
      <c r="CF4" s="115"/>
      <c r="CG4" s="114"/>
      <c r="CH4" s="117"/>
      <c r="CI4" s="118"/>
      <c r="CJ4" s="119"/>
      <c r="CK4" s="120"/>
      <c r="CL4" s="26"/>
      <c r="CM4" s="26"/>
      <c r="CN4" s="26"/>
      <c r="CO4" s="26"/>
      <c r="CP4" s="26"/>
      <c r="CQ4" s="26"/>
      <c r="CR4" s="26"/>
    </row>
    <row r="5" spans="1:96" x14ac:dyDescent="0.25">
      <c r="A5" s="24" t="s">
        <v>158</v>
      </c>
      <c r="B5" s="45"/>
      <c r="C5" s="45"/>
      <c r="D5" s="45"/>
      <c r="E5" s="45"/>
      <c r="F5" s="45"/>
      <c r="G5" s="64"/>
      <c r="H5" s="45"/>
      <c r="I5" s="45"/>
      <c r="J5" s="45"/>
      <c r="K5" s="45"/>
      <c r="L5" s="64"/>
      <c r="M5" s="45"/>
      <c r="N5" s="45"/>
      <c r="O5" s="45"/>
      <c r="P5" s="45"/>
      <c r="Q5" s="64"/>
      <c r="R5" s="45"/>
      <c r="S5" s="45"/>
      <c r="T5" s="45"/>
      <c r="U5" s="45"/>
      <c r="V5" s="64"/>
      <c r="W5" s="45"/>
      <c r="X5" s="45"/>
      <c r="Y5" s="45"/>
      <c r="Z5" s="45"/>
      <c r="AA5" s="64"/>
      <c r="AB5" s="45"/>
      <c r="AC5" s="45"/>
      <c r="AD5" s="45"/>
      <c r="AE5" s="45"/>
      <c r="AF5" s="64"/>
      <c r="AG5" s="45"/>
      <c r="AH5" s="45"/>
      <c r="AI5" s="45"/>
      <c r="AJ5" s="45"/>
      <c r="AK5" s="64"/>
      <c r="AL5" s="45"/>
      <c r="AM5" s="45"/>
      <c r="AN5" s="45"/>
      <c r="AO5" s="45"/>
      <c r="AP5" s="64"/>
      <c r="AQ5" s="45"/>
      <c r="AR5" s="45"/>
      <c r="AS5" s="45"/>
      <c r="AT5" s="45"/>
      <c r="AU5" s="64"/>
      <c r="AV5" s="45"/>
      <c r="AW5" s="45"/>
      <c r="AX5" s="45"/>
      <c r="AY5" s="45"/>
      <c r="AZ5" s="64"/>
      <c r="BA5" s="45"/>
      <c r="BB5" s="45"/>
      <c r="BC5" s="45"/>
      <c r="BD5" s="45"/>
      <c r="BE5" s="64"/>
      <c r="BF5" s="45"/>
      <c r="BG5" s="45"/>
      <c r="BH5" s="45"/>
      <c r="BI5" s="45"/>
      <c r="BJ5" s="64"/>
      <c r="BK5" s="45"/>
      <c r="BL5" s="45"/>
      <c r="BM5" s="45"/>
      <c r="BN5" s="45"/>
      <c r="BO5" s="64"/>
      <c r="BP5" s="45"/>
      <c r="BQ5" s="45"/>
      <c r="BR5" s="45"/>
      <c r="BS5" s="45"/>
      <c r="BT5" s="64"/>
      <c r="BU5" s="45"/>
      <c r="BV5" s="45"/>
      <c r="BW5" s="45"/>
      <c r="BX5" s="45"/>
      <c r="BY5" s="64"/>
      <c r="BZ5" s="45"/>
      <c r="CA5" s="45"/>
      <c r="CB5" s="45"/>
      <c r="CC5" s="45"/>
      <c r="CD5" s="148"/>
      <c r="CE5" s="116"/>
      <c r="CF5" s="115"/>
      <c r="CG5" s="114"/>
      <c r="CH5" s="117"/>
      <c r="CI5" s="118"/>
      <c r="CJ5" s="119"/>
      <c r="CK5" s="120"/>
      <c r="CL5" s="26"/>
      <c r="CM5" s="26"/>
      <c r="CN5" s="26"/>
      <c r="CO5" s="26"/>
      <c r="CP5" s="26"/>
      <c r="CQ5" s="26"/>
      <c r="CR5" s="26"/>
    </row>
    <row r="6" spans="1:96" x14ac:dyDescent="0.25">
      <c r="A6" s="24" t="s">
        <v>144</v>
      </c>
      <c r="B6" s="45"/>
      <c r="C6" s="45"/>
      <c r="D6" s="45"/>
      <c r="E6" s="45"/>
      <c r="F6" s="45"/>
      <c r="G6" s="64"/>
      <c r="H6" s="45"/>
      <c r="I6" s="45"/>
      <c r="J6" s="45"/>
      <c r="K6" s="45"/>
      <c r="L6" s="64"/>
      <c r="M6" s="45"/>
      <c r="N6" s="45"/>
      <c r="O6" s="45"/>
      <c r="P6" s="45"/>
      <c r="Q6" s="64"/>
      <c r="R6" s="45"/>
      <c r="S6" s="45"/>
      <c r="T6" s="45"/>
      <c r="U6" s="45"/>
      <c r="V6" s="64"/>
      <c r="W6" s="45"/>
      <c r="X6" s="45"/>
      <c r="Y6" s="45"/>
      <c r="Z6" s="45"/>
      <c r="AA6" s="64"/>
      <c r="AB6" s="45"/>
      <c r="AC6" s="45"/>
      <c r="AD6" s="45"/>
      <c r="AE6" s="45"/>
      <c r="AF6" s="64"/>
      <c r="AG6" s="45"/>
      <c r="AH6" s="45"/>
      <c r="AI6" s="45"/>
      <c r="AJ6" s="45"/>
      <c r="AK6" s="64">
        <f>'by L1'!AK6-'by L1'!AF6</f>
        <v>0.71999999999999975</v>
      </c>
      <c r="AL6" s="45">
        <f>'by L1'!AL6-'by L1'!AG6</f>
        <v>-0.73999999999999932</v>
      </c>
      <c r="AM6" s="45">
        <f>'by L1'!AM6-'by L1'!AH6</f>
        <v>-0.12000000000000011</v>
      </c>
      <c r="AN6" s="45">
        <f>'by L1'!AN6-'by L1'!AI6</f>
        <v>-1.0000000000000675E-2</v>
      </c>
      <c r="AO6" s="45">
        <f>'by L1'!AO6-'by L1'!AJ6</f>
        <v>0</v>
      </c>
      <c r="AP6" s="64"/>
      <c r="AQ6" s="45"/>
      <c r="AR6" s="45"/>
      <c r="AS6" s="45"/>
      <c r="AT6" s="45"/>
      <c r="AU6" s="64"/>
      <c r="AV6" s="45"/>
      <c r="AW6" s="45"/>
      <c r="AX6" s="45"/>
      <c r="AY6" s="45"/>
      <c r="AZ6" s="64"/>
      <c r="BA6" s="45"/>
      <c r="BB6" s="45"/>
      <c r="BC6" s="45"/>
      <c r="BD6" s="45"/>
      <c r="BE6" s="64"/>
      <c r="BF6" s="45"/>
      <c r="BG6" s="45"/>
      <c r="BH6" s="45"/>
      <c r="BI6" s="45"/>
      <c r="BJ6" s="64"/>
      <c r="BK6" s="45"/>
      <c r="BL6" s="45"/>
      <c r="BM6" s="45"/>
      <c r="BN6" s="45"/>
      <c r="BO6" s="64"/>
      <c r="BP6" s="45"/>
      <c r="BQ6" s="45"/>
      <c r="BR6" s="45"/>
      <c r="BS6" s="45"/>
      <c r="BT6" s="64"/>
      <c r="BU6" s="45"/>
      <c r="BV6" s="45"/>
      <c r="BW6" s="45"/>
      <c r="BX6" s="45"/>
      <c r="BY6" s="64"/>
      <c r="BZ6" s="45"/>
      <c r="CA6" s="45"/>
      <c r="CB6" s="45"/>
      <c r="CC6" s="45"/>
      <c r="CD6" s="148">
        <f>COUNTIF(B6:BX6, "&lt;-0.51")</f>
        <v>1</v>
      </c>
      <c r="CE6" s="116">
        <f>COUNTIFS(B6:BX6,"&lt;-0.25",B6:BX6, "&gt;-0.51")</f>
        <v>0</v>
      </c>
      <c r="CF6" s="115">
        <f>COUNTIFS(B6:BX6,"&lt;-0.11",B6:BX6, "&gt;-0.25")</f>
        <v>1</v>
      </c>
      <c r="CG6" s="114">
        <f>COUNTIFS(B6:BX6,"&lt;-0.001",B6:BX6, "&gt;-0.11")</f>
        <v>1</v>
      </c>
      <c r="CH6" s="117">
        <f>COUNTIFS(B6:BX6,"&gt;0.001",B6:BX6, "&lt;0.12")</f>
        <v>0</v>
      </c>
      <c r="CI6" s="118">
        <f>COUNTIFS(B6:BX6,"&gt;0.11",B6:BX6, "&lt;0.26")</f>
        <v>0</v>
      </c>
      <c r="CJ6" s="119">
        <f>COUNTIFS(B6:BX6,"&gt;0.25",B6:BX6, "&lt;0.51")</f>
        <v>0</v>
      </c>
      <c r="CK6" s="120">
        <f>COUNTIF(B6:BX6, "&gt;0.51")</f>
        <v>1</v>
      </c>
      <c r="CL6" s="26"/>
      <c r="CM6" s="26"/>
      <c r="CN6" s="26"/>
      <c r="CO6" s="26"/>
      <c r="CP6" s="26"/>
      <c r="CQ6" s="26"/>
      <c r="CR6" s="26"/>
    </row>
    <row r="7" spans="1:96" x14ac:dyDescent="0.25">
      <c r="A7" s="26" t="s">
        <v>84</v>
      </c>
      <c r="G7" s="65">
        <f>'by L1'!G7-'by L1'!B7</f>
        <v>-4.0000000000000036E-2</v>
      </c>
      <c r="H7" s="9">
        <f>'by L1'!H7-'by L1'!C7</f>
        <v>4.0000000000000036E-2</v>
      </c>
      <c r="I7" s="9">
        <f>'by L1'!I7-'by L1'!D7</f>
        <v>-8.0000000000000071E-2</v>
      </c>
      <c r="J7" s="9">
        <f>'by L1'!J7-'by L1'!E7</f>
        <v>-0.12000000000000011</v>
      </c>
      <c r="K7" s="9">
        <f>'by L1'!K7-'by L1'!F7</f>
        <v>-5.0000000000000711E-2</v>
      </c>
      <c r="L7" s="65">
        <f>'by L1'!L7-'by L1'!G7</f>
        <v>-0.25999999999999979</v>
      </c>
      <c r="M7" s="9">
        <f>'by L1'!M7-'by L1'!H7</f>
        <v>-7.0000000000000284E-2</v>
      </c>
      <c r="N7" s="9">
        <f>'by L1'!N7-'by L1'!I7</f>
        <v>-0.41999999999999993</v>
      </c>
      <c r="O7" s="9">
        <f>'by L1'!O7-'by L1'!J7</f>
        <v>-0.29999999999999982</v>
      </c>
      <c r="P7" s="9">
        <f>'by L1'!P7-'by L1'!K7</f>
        <v>-0.25999999999999979</v>
      </c>
      <c r="Q7" s="65">
        <f>'by L1'!Q7-'by L1'!L7</f>
        <v>-0.12999999999999989</v>
      </c>
      <c r="R7" s="9">
        <f>'by L1'!R7-'by L1'!M7</f>
        <v>-6.0000000000000497E-2</v>
      </c>
      <c r="S7" s="9">
        <f>'by L1'!S7-'by L1'!N7</f>
        <v>3.0000000000000249E-2</v>
      </c>
      <c r="T7" s="9">
        <f>'by L1'!T7-'by L1'!O7</f>
        <v>-4.0000000000000036E-2</v>
      </c>
      <c r="U7" s="9">
        <f>'by L1'!U7-'by L1'!P7</f>
        <v>-4.9999999999999822E-2</v>
      </c>
      <c r="V7" s="65">
        <f>'by L1'!V7-'by L1'!Q7</f>
        <v>-0.20999999999999996</v>
      </c>
      <c r="W7" s="9">
        <f>'by L1'!W7-'by L1'!R7</f>
        <v>-0.20999999999999996</v>
      </c>
      <c r="X7" s="9">
        <f>'by L1'!X7-'by L1'!S7</f>
        <v>-0.15000000000000036</v>
      </c>
      <c r="Y7" s="9">
        <f>'by L1'!Y7-'by L1'!T7</f>
        <v>-0.12999999999999989</v>
      </c>
      <c r="Z7" s="9">
        <f>'by L1'!Z7-'by L1'!U7</f>
        <v>-0.16000000000000014</v>
      </c>
      <c r="AA7" s="65">
        <f>'by L1'!AA7-'by L1'!V7</f>
        <v>-0.10000000000000053</v>
      </c>
      <c r="AB7" s="9">
        <f>'by L1'!AB7-'by L1'!W7</f>
        <v>-0.21999999999999975</v>
      </c>
      <c r="AC7" s="9">
        <f>'by L1'!AC7-'by L1'!X7</f>
        <v>-0.11000000000000032</v>
      </c>
      <c r="AD7" s="9">
        <f>'by L1'!AD7-'by L1'!Y7</f>
        <v>-0.10999999999999943</v>
      </c>
      <c r="AE7" s="9">
        <f>'by L1'!AE7-'by L1'!Z7</f>
        <v>-0.15000000000000036</v>
      </c>
      <c r="AF7" s="65">
        <f>'by L1'!AF7-'by L1'!AA7</f>
        <v>-8.0000000000000071E-2</v>
      </c>
      <c r="AG7" s="9">
        <f>'by L1'!AG7-'by L1'!AB7</f>
        <v>-0.12999999999999989</v>
      </c>
      <c r="AH7" s="9">
        <f>'by L1'!AH7-'by L1'!AC7</f>
        <v>-8.0000000000000071E-2</v>
      </c>
      <c r="AI7" s="9">
        <f>'by L1'!AI7-'by L1'!AD7</f>
        <v>-4.0000000000000036E-2</v>
      </c>
      <c r="AJ7" s="9">
        <f>'by L1'!AJ7-'by L1'!AE7</f>
        <v>-7.9999999999999183E-2</v>
      </c>
      <c r="AK7" s="65">
        <f>'by L1'!AK7-'by L1'!AF7</f>
        <v>-0.13999999999999968</v>
      </c>
      <c r="AL7" s="9">
        <f>'by L1'!AL7-'by L1'!AG7</f>
        <v>0.24000000000000021</v>
      </c>
      <c r="AM7" s="9">
        <f>'by L1'!AM7-'by L1'!AH7</f>
        <v>1.0000000000000675E-2</v>
      </c>
      <c r="AN7" s="9">
        <f>'by L1'!AN7-'by L1'!AI7</f>
        <v>4.9999999999999822E-2</v>
      </c>
      <c r="AO7" s="9">
        <f>'by L1'!AO7-'by L1'!AJ7</f>
        <v>6.9999999999999396E-2</v>
      </c>
      <c r="AP7" s="65">
        <f>'by L1'!AP7-'by L1'!AK7</f>
        <v>9.9999999999999645E-2</v>
      </c>
      <c r="AQ7" s="9">
        <f>'by L1'!AQ7-'by L1'!AL7</f>
        <v>-0.20000000000000018</v>
      </c>
      <c r="AR7" s="9">
        <f>'by L1'!AR7-'by L1'!AM7</f>
        <v>0</v>
      </c>
      <c r="AS7" s="9">
        <f>'by L1'!AS7-'by L1'!AN7</f>
        <v>0</v>
      </c>
      <c r="AT7" s="9">
        <f>'by L1'!AT7-'by L1'!AO7</f>
        <v>-9.9999999999999645E-2</v>
      </c>
      <c r="AU7" s="65">
        <f>'by L1'!AU7-'by L1'!AP7</f>
        <v>0</v>
      </c>
      <c r="AV7" s="9">
        <f>'by L1'!AV7-'by L1'!AQ7</f>
        <v>-9.9999999999999645E-2</v>
      </c>
      <c r="AW7" s="9">
        <f>'by L1'!AW7-'by L1'!AR7</f>
        <v>0</v>
      </c>
      <c r="AX7" s="9">
        <f>'by L1'!AX7-'by L1'!AS7</f>
        <v>0</v>
      </c>
      <c r="AY7" s="9">
        <f>'by L1'!AY7-'by L1'!AT7</f>
        <v>0</v>
      </c>
      <c r="AZ7" s="65">
        <f>'by L1'!AZ7-'by L1'!AU7</f>
        <v>0</v>
      </c>
      <c r="BA7" s="9">
        <f>'by L1'!BA7-'by L1'!AV7</f>
        <v>9.9999999999999645E-2</v>
      </c>
      <c r="BB7" s="9">
        <f>'by L1'!BB7-'by L1'!AW7</f>
        <v>0</v>
      </c>
      <c r="BC7" s="9">
        <f>'by L1'!BC7-'by L1'!AX7</f>
        <v>0</v>
      </c>
      <c r="BD7" s="9">
        <f>'by L1'!BD7-'by L1'!AY7</f>
        <v>0</v>
      </c>
      <c r="BE7" s="65">
        <f>'by L1'!BE7-'by L1'!AZ7</f>
        <v>0.10000000000000053</v>
      </c>
      <c r="BF7" s="9">
        <f>'by L1'!BF7-'by L1'!BA7</f>
        <v>0</v>
      </c>
      <c r="BG7" s="9">
        <f>'by L1'!BG7-'by L1'!BB7</f>
        <v>0</v>
      </c>
      <c r="BH7" s="9">
        <f>'by L1'!BH7-'by L1'!BC7</f>
        <v>0</v>
      </c>
      <c r="BI7" s="9">
        <f>'by L1'!BI7-'by L1'!BD7</f>
        <v>9.9999999999999645E-2</v>
      </c>
      <c r="BJ7" s="65">
        <f>'by L1'!BJ7-'by L1'!BE7</f>
        <v>0</v>
      </c>
      <c r="BK7" s="9">
        <f>'by L1'!BK7-'by L1'!BF7</f>
        <v>0</v>
      </c>
      <c r="BL7" s="9">
        <f>'by L1'!BL7-'by L1'!BG7</f>
        <v>0</v>
      </c>
      <c r="BM7" s="9">
        <f>'by L1'!BM7-'by L1'!BH7</f>
        <v>0</v>
      </c>
      <c r="BN7" s="9">
        <f>'by L1'!BN7-'by L1'!BI7</f>
        <v>0</v>
      </c>
      <c r="BO7" s="65">
        <f>'by L1'!BO7-'by L1'!BJ7</f>
        <v>0.42999999999999972</v>
      </c>
      <c r="BP7" s="9">
        <f>'by L1'!BP7-'by L1'!BK7</f>
        <v>0.37000000000000011</v>
      </c>
      <c r="BQ7" s="9">
        <f>'by L1'!BQ7-'by L1'!BL7</f>
        <v>0.15999999999999925</v>
      </c>
      <c r="BR7" s="9">
        <f>'by L1'!BR7-'by L1'!BM7</f>
        <v>0.17999999999999972</v>
      </c>
      <c r="BS7" s="9">
        <f>'by L1'!BS7-'by L1'!BN7</f>
        <v>0.25</v>
      </c>
      <c r="BT7" s="65">
        <f>'by L1'!BT7-'by L1'!BO7</f>
        <v>3.0000000000000249E-2</v>
      </c>
      <c r="BU7" s="9">
        <f>'by L1'!BU7-'by L1'!BP7</f>
        <v>0</v>
      </c>
      <c r="BV7" s="9">
        <f>'by L1'!BV7-'by L1'!BQ7</f>
        <v>5.0000000000000711E-2</v>
      </c>
      <c r="BW7" s="9">
        <f>'by L1'!BW7-'by L1'!BR7</f>
        <v>4.9999999999999822E-2</v>
      </c>
      <c r="BX7" s="9">
        <f>'by L1'!BX7-'by L1'!BS7</f>
        <v>3.0000000000000249E-2</v>
      </c>
      <c r="BY7" s="65">
        <f>'by L1'!BT7-'by L1'!B7</f>
        <v>-0.29999999999999982</v>
      </c>
      <c r="BZ7" s="144">
        <f>'by L1'!BU7-'by L1'!C7</f>
        <v>-0.24000000000000021</v>
      </c>
      <c r="CA7" s="144">
        <f>'by L1'!BV7-'by L1'!D7</f>
        <v>-0.58999999999999986</v>
      </c>
      <c r="CB7" s="144">
        <f>'by L1'!BW7-'by L1'!E7</f>
        <v>-0.45999999999999996</v>
      </c>
      <c r="CC7" s="144">
        <f>'by L1'!BX7-'by L1'!F7</f>
        <v>-0.40000000000000036</v>
      </c>
      <c r="CD7" s="148">
        <f>COUNTIF(B7:BX7, "&lt;-0.51")</f>
        <v>0</v>
      </c>
      <c r="CE7" s="116">
        <f>COUNTIFS(B7:BX7,"&lt;-0.25",B7:BX7, "&gt;-0.51")</f>
        <v>4</v>
      </c>
      <c r="CF7" s="115">
        <f>COUNTIFS(B7:BX7,"&lt;-0.11",B7:BX7, "&gt;-0.25")</f>
        <v>12</v>
      </c>
      <c r="CG7" s="114">
        <f>COUNTIFS(B7:BX7,"&lt;-0.001",B7:BX7, "&gt;-0.11")</f>
        <v>15</v>
      </c>
      <c r="CH7" s="117">
        <f>COUNTIFS(B7:BX7,"&gt;0.001",B7:BX7, "&lt;0.12")</f>
        <v>13</v>
      </c>
      <c r="CI7" s="118">
        <f>COUNTIFS(B7:BX7,"&gt;0.11",B7:BX7, "&lt;0.26")</f>
        <v>4</v>
      </c>
      <c r="CJ7" s="119">
        <f>COUNTIFS(B7:BX7,"&gt;0.25",B7:BX7, "&lt;0.51")</f>
        <v>2</v>
      </c>
      <c r="CK7" s="120">
        <f>COUNTIF(B7:BX7, "&gt;0.51")</f>
        <v>0</v>
      </c>
    </row>
    <row r="8" spans="1:96" x14ac:dyDescent="0.25">
      <c r="A8" s="11" t="s">
        <v>85</v>
      </c>
      <c r="G8" s="65"/>
      <c r="H8" s="9"/>
      <c r="I8" s="9"/>
      <c r="J8" s="9"/>
      <c r="K8" s="9"/>
      <c r="L8" s="65"/>
      <c r="M8" s="9"/>
      <c r="N8" s="9"/>
      <c r="O8" s="9"/>
      <c r="P8" s="9"/>
      <c r="Q8" s="65"/>
      <c r="R8" s="9"/>
      <c r="S8" s="9"/>
      <c r="T8" s="9"/>
      <c r="U8" s="9"/>
      <c r="V8" s="65"/>
      <c r="W8" s="9"/>
      <c r="X8" s="9"/>
      <c r="Y8" s="9"/>
      <c r="Z8" s="9"/>
      <c r="AA8" s="65"/>
      <c r="AB8" s="9"/>
      <c r="AC8" s="9"/>
      <c r="AD8" s="9"/>
      <c r="AE8" s="9"/>
      <c r="AF8" s="65"/>
      <c r="AG8" s="9"/>
      <c r="AH8" s="9"/>
      <c r="AI8" s="9"/>
      <c r="AJ8" s="9"/>
      <c r="AK8" s="65">
        <f>'by L1'!AK8-'by L1'!L8</f>
        <v>-0.10000000000000053</v>
      </c>
      <c r="AL8" s="9">
        <f>'by L1'!AL8-'by L1'!M8</f>
        <v>0.37000000000000011</v>
      </c>
      <c r="AM8" s="9">
        <f>'by L1'!AM8-'by L1'!N8</f>
        <v>0.17999999999999972</v>
      </c>
      <c r="AN8" s="9">
        <f>'by L1'!AN8-'by L1'!O8</f>
        <v>0.16999999999999993</v>
      </c>
      <c r="AO8" s="9">
        <f>'by L1'!AO8-'by L1'!P8</f>
        <v>0.13999999999999968</v>
      </c>
      <c r="AP8" s="86"/>
      <c r="AQ8" s="9"/>
      <c r="AR8" s="9"/>
      <c r="AS8" s="9"/>
      <c r="AT8" s="9"/>
      <c r="AU8" s="65">
        <f>'by L1'!AU8-'by L1'!AK8</f>
        <v>0.40000000000000036</v>
      </c>
      <c r="AV8" s="9">
        <f>'by L1'!AV8-'by L1'!AL8</f>
        <v>-0.10000000000000053</v>
      </c>
      <c r="AW8" s="9">
        <f>'by L1'!AW8-'by L1'!AM8</f>
        <v>-0.19999999999999929</v>
      </c>
      <c r="AX8" s="9">
        <f>'by L1'!AX8-'by L1'!AN8</f>
        <v>9.9999999999999645E-2</v>
      </c>
      <c r="AY8" s="9">
        <f>'by L1'!AY8-'by L1'!AO8</f>
        <v>0.10000000000000053</v>
      </c>
      <c r="AZ8" s="65"/>
      <c r="BA8" s="9"/>
      <c r="BB8" s="9"/>
      <c r="BC8" s="9"/>
      <c r="BD8" s="9"/>
      <c r="BE8" s="66">
        <f>'by L1'!BE8-'by L1'!AU8</f>
        <v>0.20000000000000018</v>
      </c>
      <c r="BF8" s="12">
        <f>'by L1'!BF8-'by L1'!AV8</f>
        <v>0.20000000000000018</v>
      </c>
      <c r="BG8" s="12">
        <f>'by L1'!BG8-'by L1'!AW8</f>
        <v>0.19999999999999929</v>
      </c>
      <c r="BH8" s="12">
        <f>'by L1'!BH8-'by L1'!AX8</f>
        <v>9.9999999999999645E-2</v>
      </c>
      <c r="BI8" s="12">
        <f>'by L1'!BI8-'by L1'!AY8</f>
        <v>9.9999999999999645E-2</v>
      </c>
      <c r="BJ8" s="89">
        <f>'by L1'!BJ8-'by L1'!BE8</f>
        <v>0</v>
      </c>
      <c r="BK8" s="59">
        <f>'by L1'!BK8-'by L1'!BF8</f>
        <v>0</v>
      </c>
      <c r="BL8" s="59">
        <f>'by L1'!BL8-'by L1'!BG8</f>
        <v>0.10000000000000053</v>
      </c>
      <c r="BM8" s="59">
        <f>'by L1'!BM8-'by L1'!BH8</f>
        <v>-9.9999999999999645E-2</v>
      </c>
      <c r="BN8" s="59">
        <f>'by L1'!BN8-'by L1'!BI8</f>
        <v>0</v>
      </c>
      <c r="BO8" s="89">
        <f>'by L1'!BO8-'by L1'!BJ8</f>
        <v>0.21999999999999975</v>
      </c>
      <c r="BP8" s="59">
        <f>'by L1'!BP8-'by L1'!BK8</f>
        <v>0.16000000000000014</v>
      </c>
      <c r="BQ8" s="59">
        <f>'by L1'!BQ8-'by L1'!BL8</f>
        <v>-0.12000000000000011</v>
      </c>
      <c r="BR8" s="59">
        <f>'by L1'!BR8-'by L1'!BM8</f>
        <v>0.12000000000000011</v>
      </c>
      <c r="BS8" s="59">
        <f>'by L1'!BS8-'by L1'!BN8</f>
        <v>0.13999999999999968</v>
      </c>
      <c r="BT8" s="89">
        <f>'by L1'!BT8-'by L1'!BO8</f>
        <v>8.9999999999999858E-2</v>
      </c>
      <c r="BU8" s="59">
        <f>'by L1'!BU8-'by L1'!BP8</f>
        <v>0.12000000000000011</v>
      </c>
      <c r="BV8" s="59">
        <f>'by L1'!BV8-'by L1'!BQ8</f>
        <v>4.9999999999999822E-2</v>
      </c>
      <c r="BW8" s="59">
        <f>'by L1'!BW8-'by L1'!BR8</f>
        <v>0.16000000000000014</v>
      </c>
      <c r="BX8" s="59">
        <f>'by L1'!BX8-'by L1'!BS8</f>
        <v>0.10000000000000053</v>
      </c>
      <c r="BY8" s="65">
        <f>'by L1'!BT8-'by L1'!L8</f>
        <v>0.80999999999999961</v>
      </c>
      <c r="BZ8" s="144">
        <f>'by L1'!BU8-'by L1'!M8</f>
        <v>0.75</v>
      </c>
      <c r="CA8" s="144">
        <f>'by L1'!BV8-'by L1'!N8</f>
        <v>0.20999999999999996</v>
      </c>
      <c r="CB8" s="144">
        <f>'by L1'!BW8-'by L1'!O8</f>
        <v>0.54999999999999982</v>
      </c>
      <c r="CC8" s="144">
        <f>'by L1'!BX8-'by L1'!P8</f>
        <v>0.58000000000000007</v>
      </c>
      <c r="CD8" s="148">
        <f>COUNTIF(B8:BX8, "&lt;-0.51")</f>
        <v>0</v>
      </c>
      <c r="CE8" s="116">
        <f>COUNTIFS(B8:BX8,"&lt;-0.25",B8:BX8, "&gt;-0.51")</f>
        <v>0</v>
      </c>
      <c r="CF8" s="115">
        <f>COUNTIFS(B8:BX8,"&lt;-0.11",B8:BX8, "&gt;-0.25")</f>
        <v>2</v>
      </c>
      <c r="CG8" s="114">
        <f>COUNTIFS(B8:BX8,"&lt;-0.001",B8:BX8, "&gt;-0.11")</f>
        <v>3</v>
      </c>
      <c r="CH8" s="117">
        <f>COUNTIFS(B8:BX8,"&gt;0.001",B8:BX8, "&lt;0.12")</f>
        <v>8</v>
      </c>
      <c r="CI8" s="118">
        <f>COUNTIFS(B8:BX8,"&gt;0.11",B8:BX8, "&lt;0.26")</f>
        <v>12</v>
      </c>
      <c r="CJ8" s="119">
        <f>COUNTIFS(B8:BX8,"&gt;0.25",B8:BX8, "&lt;0.51")</f>
        <v>2</v>
      </c>
      <c r="CK8" s="120">
        <f>COUNTIF(B8:BX8, "&gt;0.51")</f>
        <v>0</v>
      </c>
    </row>
    <row r="9" spans="1:96" x14ac:dyDescent="0.25">
      <c r="A9" s="11" t="s">
        <v>86</v>
      </c>
      <c r="G9" s="65">
        <f>'by L1'!G9-'by L1'!B9</f>
        <v>-1.9999999999999574E-2</v>
      </c>
      <c r="H9" s="9">
        <f>'by L1'!H9-'by L1'!C9</f>
        <v>-4.0000000000000036E-2</v>
      </c>
      <c r="I9" s="9">
        <f>'by L1'!I9-'by L1'!D9</f>
        <v>-0.13999999999999968</v>
      </c>
      <c r="J9" s="9">
        <f>'by L1'!J9-'by L1'!E9</f>
        <v>-0.14000000000000057</v>
      </c>
      <c r="K9" s="9">
        <f>'by L1'!K9-'by L1'!F9</f>
        <v>-8.0000000000000071E-2</v>
      </c>
      <c r="L9" s="65"/>
      <c r="M9" s="9"/>
      <c r="N9" s="9"/>
      <c r="O9" s="9"/>
      <c r="P9" s="9"/>
      <c r="Q9" s="65"/>
      <c r="R9" s="9"/>
      <c r="S9" s="9"/>
      <c r="T9" s="9"/>
      <c r="U9" s="9"/>
      <c r="V9" s="65">
        <f>'by L1'!V9-'by L1'!Q9</f>
        <v>-4.0000000000000036E-2</v>
      </c>
      <c r="W9" s="9">
        <f>'by L1'!W9-'by L1'!R9</f>
        <v>-8.0000000000000071E-2</v>
      </c>
      <c r="X9" s="9">
        <f>'by L1'!X9-'by L1'!S9</f>
        <v>0</v>
      </c>
      <c r="Y9" s="9">
        <f>'by L1'!Y9-'by L1'!T9</f>
        <v>-2.0000000000000462E-2</v>
      </c>
      <c r="Z9" s="9">
        <f>'by L1'!Z9-'by L1'!U9</f>
        <v>0</v>
      </c>
      <c r="AA9" s="65">
        <f>'by L1'!AA9-'by L1'!V9</f>
        <v>3.0000000000000249E-2</v>
      </c>
      <c r="AB9" s="9">
        <f>'by L1'!AB9-'by L1'!W9</f>
        <v>-7.0000000000000284E-2</v>
      </c>
      <c r="AC9" s="9">
        <f>'by L1'!AC9-'by L1'!X9</f>
        <v>-7.0000000000000284E-2</v>
      </c>
      <c r="AD9" s="9">
        <f>'by L1'!AD9-'by L1'!Y9</f>
        <v>3.0000000000000249E-2</v>
      </c>
      <c r="AE9" s="9">
        <f>'by L1'!AE9-'by L1'!Z9</f>
        <v>-4.9999999999999822E-2</v>
      </c>
      <c r="AF9" s="65">
        <f>'by L1'!AF9-'by L1'!AA9</f>
        <v>0.17999999999999972</v>
      </c>
      <c r="AG9" s="9">
        <f>'by L1'!AG9-'by L1'!AB9</f>
        <v>0.13000000000000078</v>
      </c>
      <c r="AH9" s="9">
        <f>'by L1'!AH9-'by L1'!AC9</f>
        <v>0.16000000000000014</v>
      </c>
      <c r="AI9" s="9">
        <f>'by L1'!AI9-'by L1'!AD9</f>
        <v>0.16000000000000014</v>
      </c>
      <c r="AJ9" s="9">
        <f>'by L1'!AJ9-'by L1'!AE9</f>
        <v>0.16000000000000014</v>
      </c>
      <c r="AK9" s="65"/>
      <c r="AL9" s="9"/>
      <c r="AM9" s="9"/>
      <c r="AN9" s="9"/>
      <c r="AO9" s="9"/>
      <c r="AP9" s="65">
        <f>'by L1'!AP9-'by L1'!AF9</f>
        <v>0.15000000000000036</v>
      </c>
      <c r="AQ9" s="9">
        <f>'by L1'!AQ9-'by L1'!AG9</f>
        <v>0.15999999999999925</v>
      </c>
      <c r="AR9" s="9">
        <f>'by L1'!AR9-'by L1'!AH9</f>
        <v>5.9999999999999609E-2</v>
      </c>
      <c r="AS9" s="9">
        <f>'by L1'!AS9-'by L1'!AI9</f>
        <v>0.12999999999999989</v>
      </c>
      <c r="AT9" s="9">
        <f>'by L1'!AT9-'by L1'!AJ9</f>
        <v>0.16000000000000014</v>
      </c>
      <c r="AU9" s="65">
        <f>'by L1'!AU9-'by L1'!AP9</f>
        <v>0</v>
      </c>
      <c r="AV9" s="9">
        <f>'by L1'!AV9-'by L1'!AQ9</f>
        <v>0.10000000000000053</v>
      </c>
      <c r="AW9" s="9">
        <f>'by L1'!AW9-'by L1'!AR9</f>
        <v>0.10000000000000053</v>
      </c>
      <c r="AX9" s="9">
        <f>'by L1'!AX9-'by L1'!AS9</f>
        <v>0</v>
      </c>
      <c r="AY9" s="9">
        <f>'by L1'!AY9-'by L1'!AT9</f>
        <v>0</v>
      </c>
      <c r="AZ9" s="65">
        <f>'by L1'!AZ9-'by L1'!AU9</f>
        <v>0</v>
      </c>
      <c r="BA9" s="9">
        <f>'by L1'!BA9-'by L1'!AV9</f>
        <v>0</v>
      </c>
      <c r="BB9" s="9">
        <f>'by L1'!BB9-'by L1'!AW9</f>
        <v>0</v>
      </c>
      <c r="BC9" s="9">
        <f>'by L1'!BC9-'by L1'!AX9</f>
        <v>9.9999999999999645E-2</v>
      </c>
      <c r="BD9" s="9">
        <f>'by L1'!BD9-'by L1'!AY9</f>
        <v>0</v>
      </c>
      <c r="BE9" s="65">
        <f>'by L1'!BE9-'by L1'!AZ9</f>
        <v>-9.9999999999999645E-2</v>
      </c>
      <c r="BF9" s="9">
        <f>'by L1'!BF9-'by L1'!BA9</f>
        <v>0</v>
      </c>
      <c r="BG9" s="9">
        <f>'by L1'!BG9-'by L1'!BB9</f>
        <v>-0.10000000000000053</v>
      </c>
      <c r="BH9" s="9">
        <f>'by L1'!BH9-'by L1'!BC9</f>
        <v>-9.9999999999999645E-2</v>
      </c>
      <c r="BI9" s="9">
        <f>'by L1'!BI9-'by L1'!BD9</f>
        <v>-0.10000000000000053</v>
      </c>
      <c r="BJ9" s="65">
        <f>'by L1'!BJ9-'by L1'!BE9</f>
        <v>0.29999999999999982</v>
      </c>
      <c r="BK9" s="9">
        <f>'by L1'!BK9-'by L1'!BF9</f>
        <v>0.20000000000000018</v>
      </c>
      <c r="BL9" s="9">
        <f>'by L1'!BL9-'by L1'!BG9</f>
        <v>0.20000000000000018</v>
      </c>
      <c r="BM9" s="9">
        <f>'by L1'!BM9-'by L1'!BH9</f>
        <v>0.20000000000000018</v>
      </c>
      <c r="BN9" s="9">
        <f>'by L1'!BN9-'by L1'!BI9</f>
        <v>0.29999999999999982</v>
      </c>
      <c r="BO9" s="65">
        <f>'by L1'!BO9-'by L1'!BJ9</f>
        <v>0.25</v>
      </c>
      <c r="BP9" s="9">
        <f>'by L1'!BP9-'by L1'!BK9</f>
        <v>0.20999999999999996</v>
      </c>
      <c r="BQ9" s="9">
        <f>'by L1'!BQ9-'by L1'!BL9</f>
        <v>8.0000000000000071E-2</v>
      </c>
      <c r="BR9" s="9">
        <f>'by L1'!BR9-'by L1'!BM9</f>
        <v>0.10999999999999943</v>
      </c>
      <c r="BS9" s="9">
        <f>'by L1'!BS9-'by L1'!BN9</f>
        <v>0.15000000000000036</v>
      </c>
      <c r="BT9" s="65">
        <f>'by L1'!BT9-'by L1'!BO9</f>
        <v>9.9999999999997868E-3</v>
      </c>
      <c r="BU9" s="9">
        <f>'by L1'!BU9-'by L1'!BP9</f>
        <v>-3.0000000000000249E-2</v>
      </c>
      <c r="BV9" s="9">
        <f>'by L1'!BV9-'by L1'!BQ9</f>
        <v>-0.12000000000000011</v>
      </c>
      <c r="BW9" s="9">
        <f>'by L1'!BW9-'by L1'!BR9</f>
        <v>3.0000000000000249E-2</v>
      </c>
      <c r="BX9" s="9">
        <f>'by L1'!BX9-'by L1'!BS9</f>
        <v>-3.0000000000000249E-2</v>
      </c>
      <c r="BY9" s="65">
        <f>'by L1'!BT9-'by L1'!B9</f>
        <v>1.0300000000000002</v>
      </c>
      <c r="BZ9" s="144">
        <f>'by L1'!BU9-'by L1'!C9</f>
        <v>0.71999999999999975</v>
      </c>
      <c r="CA9" s="144">
        <f>'by L1'!BV9-'by L1'!D9</f>
        <v>0.25</v>
      </c>
      <c r="CB9" s="144">
        <f>'by L1'!BW9-'by L1'!E9</f>
        <v>0.47999999999999954</v>
      </c>
      <c r="CC9" s="144">
        <f>'by L1'!BX9-'by L1'!F9</f>
        <v>0.62000000000000011</v>
      </c>
      <c r="CD9" s="148">
        <f>COUNTIF(B9:BX9, "&lt;-0.51")</f>
        <v>0</v>
      </c>
      <c r="CE9" s="116">
        <f>COUNTIFS(B9:BX9,"&lt;-0.25",B9:BX9, "&gt;-0.51")</f>
        <v>0</v>
      </c>
      <c r="CF9" s="115">
        <f>COUNTIFS(B9:BX9,"&lt;-0.11",B9:BX9, "&gt;-0.25")</f>
        <v>3</v>
      </c>
      <c r="CG9" s="114">
        <f>COUNTIFS(B9:BX9,"&lt;-0.001",B9:BX9, "&gt;-0.11")</f>
        <v>15</v>
      </c>
      <c r="CH9" s="117">
        <f>COUNTIFS(B9:BX9,"&gt;0.001",B9:BX9, "&lt;0.12")</f>
        <v>10</v>
      </c>
      <c r="CI9" s="118">
        <f>COUNTIFS(B9:BX9,"&gt;0.11",B9:BX9, "&lt;0.26")</f>
        <v>15</v>
      </c>
      <c r="CJ9" s="119">
        <f>COUNTIFS(B9:BX9,"&gt;0.25",B9:BX9, "&lt;0.51")</f>
        <v>2</v>
      </c>
      <c r="CK9" s="120">
        <f>COUNTIF(B9:BX9, "&gt;0.51")</f>
        <v>0</v>
      </c>
    </row>
    <row r="10" spans="1:96" x14ac:dyDescent="0.25">
      <c r="A10" s="11" t="s">
        <v>159</v>
      </c>
      <c r="G10" s="65"/>
      <c r="H10" s="9"/>
      <c r="I10" s="9"/>
      <c r="J10" s="9"/>
      <c r="K10" s="9"/>
      <c r="L10" s="65"/>
      <c r="M10" s="9"/>
      <c r="N10" s="9"/>
      <c r="O10" s="9"/>
      <c r="P10" s="9"/>
      <c r="Q10" s="65"/>
      <c r="R10" s="9"/>
      <c r="S10" s="9"/>
      <c r="T10" s="9"/>
      <c r="U10" s="9"/>
      <c r="V10" s="65"/>
      <c r="W10" s="9"/>
      <c r="X10" s="9"/>
      <c r="Y10" s="9"/>
      <c r="Z10" s="9"/>
      <c r="AA10" s="65"/>
      <c r="AB10" s="9"/>
      <c r="AC10" s="9"/>
      <c r="AD10" s="9"/>
      <c r="AE10" s="9"/>
      <c r="AF10" s="65"/>
      <c r="AG10" s="9"/>
      <c r="AH10" s="9"/>
      <c r="AI10" s="9"/>
      <c r="AJ10" s="9"/>
      <c r="AK10" s="65"/>
      <c r="AL10" s="9"/>
      <c r="AM10" s="9"/>
      <c r="AN10" s="9"/>
      <c r="AO10" s="9"/>
      <c r="AP10" s="87"/>
      <c r="AQ10" s="9"/>
      <c r="AR10" s="9"/>
      <c r="AS10" s="9"/>
      <c r="AT10" s="9"/>
      <c r="AU10" s="65"/>
      <c r="AV10" s="9"/>
      <c r="AW10" s="9"/>
      <c r="AX10" s="9"/>
      <c r="AY10" s="9"/>
      <c r="AZ10" s="65"/>
      <c r="BA10" s="9"/>
      <c r="BB10" s="9"/>
      <c r="BC10" s="9"/>
      <c r="BD10" s="9"/>
      <c r="BE10" s="66"/>
      <c r="BF10" s="12"/>
      <c r="BG10" s="12"/>
      <c r="BH10" s="12"/>
      <c r="BI10" s="12"/>
      <c r="BJ10" s="89"/>
      <c r="BK10" s="59"/>
      <c r="BL10" s="59"/>
      <c r="BM10" s="59"/>
      <c r="BN10" s="59"/>
      <c r="BO10" s="65"/>
      <c r="BP10" s="9"/>
      <c r="BQ10" s="9"/>
      <c r="BR10" s="9"/>
      <c r="BS10" s="9"/>
      <c r="BT10" s="65"/>
      <c r="BU10" s="9"/>
      <c r="BV10" s="9"/>
      <c r="BW10" s="9"/>
      <c r="BX10" s="9"/>
      <c r="BY10" s="65"/>
      <c r="BZ10" s="9"/>
      <c r="CA10" s="9"/>
      <c r="CB10" s="9"/>
      <c r="CC10" s="9"/>
      <c r="CD10" s="148"/>
      <c r="CE10" s="116"/>
      <c r="CF10" s="115"/>
      <c r="CG10" s="114"/>
      <c r="CH10" s="117"/>
      <c r="CI10" s="118"/>
      <c r="CJ10" s="119"/>
      <c r="CK10" s="120"/>
    </row>
    <row r="11" spans="1:96" x14ac:dyDescent="0.25">
      <c r="A11" s="11" t="s">
        <v>131</v>
      </c>
      <c r="G11" s="65"/>
      <c r="H11" s="9"/>
      <c r="I11" s="9"/>
      <c r="J11" s="9"/>
      <c r="K11" s="9"/>
      <c r="L11" s="65"/>
      <c r="M11" s="9"/>
      <c r="N11" s="9"/>
      <c r="O11" s="9"/>
      <c r="P11" s="9"/>
      <c r="Q11" s="65"/>
      <c r="R11" s="9"/>
      <c r="S11" s="9"/>
      <c r="T11" s="9"/>
      <c r="U11" s="9"/>
      <c r="V11" s="65"/>
      <c r="W11" s="9"/>
      <c r="X11" s="9"/>
      <c r="Y11" s="9"/>
      <c r="Z11" s="9"/>
      <c r="AA11" s="65"/>
      <c r="AB11" s="9"/>
      <c r="AC11" s="9"/>
      <c r="AD11" s="9"/>
      <c r="AE11" s="9"/>
      <c r="AF11" s="65">
        <f>'by L1'!AF11-'by L1'!AA11</f>
        <v>4.9999999999999822E-2</v>
      </c>
      <c r="AG11" s="9">
        <f>'by L1'!AG11-'by L1'!AB11</f>
        <v>9.9999999999999645E-2</v>
      </c>
      <c r="AH11" s="9">
        <f>'by L1'!AH11-'by L1'!AC11</f>
        <v>2.9999999999999361E-2</v>
      </c>
      <c r="AI11" s="9">
        <f>'by L1'!AI11-'by L1'!AD11</f>
        <v>2.9999999999999361E-2</v>
      </c>
      <c r="AJ11" s="9">
        <f>'by L1'!AJ11-'by L1'!AE11</f>
        <v>4.9999999999999822E-2</v>
      </c>
      <c r="AK11" s="65">
        <f>'by L1'!AK11-'by L1'!AF11</f>
        <v>6.0000000000000497E-2</v>
      </c>
      <c r="AL11" s="9">
        <f>'by L1'!AL11-'by L1'!AG11</f>
        <v>6.0000000000000497E-2</v>
      </c>
      <c r="AM11" s="9">
        <f>'by L1'!AM11-'by L1'!AH11</f>
        <v>0.16000000000000014</v>
      </c>
      <c r="AN11" s="9">
        <f>'by L1'!AN11-'by L1'!AI11</f>
        <v>0.15000000000000036</v>
      </c>
      <c r="AO11" s="9">
        <f>'by L1'!AO11-'by L1'!AJ11</f>
        <v>9.9999999999999645E-2</v>
      </c>
      <c r="AP11" s="65">
        <f>'by L1'!AP11-'by L1'!AK11</f>
        <v>0.20000000000000018</v>
      </c>
      <c r="AQ11" s="9">
        <f>'by L1'!AQ11-'by L1'!AL11</f>
        <v>9.9999999999999645E-2</v>
      </c>
      <c r="AR11" s="9">
        <f>'by L1'!AR11-'by L1'!AM11</f>
        <v>-9.9999999999999645E-2</v>
      </c>
      <c r="AS11" s="9">
        <f>'by L1'!AS11-'by L1'!AN11</f>
        <v>0</v>
      </c>
      <c r="AT11" s="9">
        <f>'by L1'!AT11-'by L1'!AO11</f>
        <v>0</v>
      </c>
      <c r="AU11" s="65">
        <f>'by L1'!AU11-'by L1'!AP11</f>
        <v>0</v>
      </c>
      <c r="AV11" s="9">
        <f>'by L1'!AV11-'by L1'!AQ11</f>
        <v>0</v>
      </c>
      <c r="AW11" s="9">
        <f>'by L1'!AW11-'by L1'!AR11</f>
        <v>0</v>
      </c>
      <c r="AX11" s="9">
        <f>'by L1'!AX11-'by L1'!AS11</f>
        <v>9.9999999999999645E-2</v>
      </c>
      <c r="AY11" s="9">
        <f>'by L1'!AY11-'by L1'!AT11</f>
        <v>0.10000000000000053</v>
      </c>
      <c r="AZ11" s="65">
        <f>'by L1'!AZ11-'by L1'!AU11</f>
        <v>-0.26000000000000068</v>
      </c>
      <c r="BA11" s="9">
        <f>'by L1'!BA11-'by L1'!AV11</f>
        <v>-0.16000000000000014</v>
      </c>
      <c r="BB11" s="9">
        <f>'by L1'!BB11-'by L1'!AW11</f>
        <v>-6.0000000000000497E-2</v>
      </c>
      <c r="BC11" s="9">
        <f>'by L1'!BC11-'by L1'!AX11</f>
        <v>-0.25</v>
      </c>
      <c r="BD11" s="9">
        <f>'by L1'!BD11-'by L1'!AY11</f>
        <v>-0.20000000000000018</v>
      </c>
      <c r="BE11" s="66"/>
      <c r="BF11" s="12"/>
      <c r="BG11" s="12"/>
      <c r="BH11" s="12"/>
      <c r="BI11" s="12"/>
      <c r="BJ11" s="65">
        <f>'by L1'!BJ11-'by L1'!AZ11</f>
        <v>0.26000000000000068</v>
      </c>
      <c r="BK11" s="9">
        <f>'by L1'!BK11-'by L1'!BA11</f>
        <v>0.16000000000000014</v>
      </c>
      <c r="BL11" s="9">
        <f>'by L1'!BL11-'by L1'!BB11</f>
        <v>6.0000000000000497E-2</v>
      </c>
      <c r="BM11" s="9">
        <f>'by L1'!BM11-'by L1'!BC11</f>
        <v>0.25</v>
      </c>
      <c r="BN11" s="9">
        <f>'by L1'!BN11-'by L1'!BD11</f>
        <v>0.20000000000000018</v>
      </c>
      <c r="BO11" s="65"/>
      <c r="BP11" s="9"/>
      <c r="BQ11" s="9"/>
      <c r="BR11" s="9"/>
      <c r="BS11" s="9"/>
      <c r="BT11" s="65"/>
      <c r="BU11" s="9"/>
      <c r="BV11" s="9"/>
      <c r="BW11" s="9"/>
      <c r="BX11" s="9"/>
      <c r="BY11" s="65">
        <f>'by L1'!BJ11-'by L1'!AA11</f>
        <v>0.3100000000000005</v>
      </c>
      <c r="BZ11" s="144">
        <f>'by L1'!BK11-'by L1'!AB11</f>
        <v>0.25999999999999979</v>
      </c>
      <c r="CA11" s="144">
        <f>'by L1'!BL11-'by L1'!AC11</f>
        <v>8.9999999999999858E-2</v>
      </c>
      <c r="CB11" s="144">
        <f>'by L1'!BM11-'by L1'!AD11</f>
        <v>0.27999999999999936</v>
      </c>
      <c r="CC11" s="144">
        <f>'by L1'!BN11-'by L1'!AE11</f>
        <v>0.25</v>
      </c>
      <c r="CD11" s="148">
        <f t="shared" ref="CD11:CD45" si="0">COUNTIF(B11:BX11, "&lt;-0.51")</f>
        <v>0</v>
      </c>
      <c r="CE11" s="116">
        <f t="shared" ref="CE11:CE45" si="1">COUNTIFS(B11:BX11,"&lt;-0.25",B11:BX11, "&gt;-0.51")</f>
        <v>1</v>
      </c>
      <c r="CF11" s="115">
        <f t="shared" ref="CF11:CF45" si="2">COUNTIFS(B11:BX11,"&lt;-0.11",B11:BX11, "&gt;-0.25")</f>
        <v>2</v>
      </c>
      <c r="CG11" s="114">
        <f t="shared" ref="CG11:CG45" si="3">COUNTIFS(B11:BX11,"&lt;-0.001",B11:BX11, "&gt;-0.11")</f>
        <v>2</v>
      </c>
      <c r="CH11" s="117">
        <f t="shared" ref="CH11:CH45" si="4">COUNTIFS(B11:BX11,"&gt;0.001",B11:BX11, "&lt;0.12")</f>
        <v>12</v>
      </c>
      <c r="CI11" s="118">
        <f t="shared" ref="CI11:CI45" si="5">COUNTIFS(B11:BX11,"&gt;0.11",B11:BX11, "&lt;0.26")</f>
        <v>6</v>
      </c>
      <c r="CJ11" s="119">
        <f t="shared" ref="CJ11:CJ45" si="6">COUNTIFS(B11:BX11,"&gt;0.25",B11:BX11, "&lt;0.51")</f>
        <v>1</v>
      </c>
      <c r="CK11" s="120">
        <f t="shared" ref="CK11:CK45" si="7">COUNTIF(B11:BX11, "&gt;0.51")</f>
        <v>0</v>
      </c>
    </row>
    <row r="12" spans="1:96" x14ac:dyDescent="0.25">
      <c r="A12" s="11" t="s">
        <v>87</v>
      </c>
      <c r="G12" s="65">
        <f>'by L1'!G12-'by L1'!B12</f>
        <v>0.16000000000000014</v>
      </c>
      <c r="H12" s="9">
        <f>'by L1'!H12-'by L1'!C12</f>
        <v>0.17999999999999972</v>
      </c>
      <c r="I12" s="9">
        <f>'by L1'!I12-'by L1'!D12</f>
        <v>1.9999999999999574E-2</v>
      </c>
      <c r="J12" s="9">
        <f>'by L1'!J12-'by L1'!E12</f>
        <v>0</v>
      </c>
      <c r="K12" s="9">
        <f>'by L1'!K12-'by L1'!F12</f>
        <v>0.10999999999999943</v>
      </c>
      <c r="L12" s="65">
        <f>'by L1'!L12-'by L1'!G12</f>
        <v>9.9999999999999645E-2</v>
      </c>
      <c r="M12" s="9">
        <f>'by L1'!M12-'by L1'!H12</f>
        <v>0.21999999999999975</v>
      </c>
      <c r="N12" s="9">
        <f>'by L1'!N12-'by L1'!I12</f>
        <v>3.0000000000000249E-2</v>
      </c>
      <c r="O12" s="9">
        <f>'by L1'!O12-'by L1'!J12</f>
        <v>8.9999999999999858E-2</v>
      </c>
      <c r="P12" s="9">
        <f>'by L1'!P12-'by L1'!K12</f>
        <v>0.10000000000000053</v>
      </c>
      <c r="Q12" s="65">
        <f>'by L1'!Q12-'by L1'!L12</f>
        <v>-8.9999999999999858E-2</v>
      </c>
      <c r="R12" s="9">
        <f>'by L1'!R12-'by L1'!M12</f>
        <v>-1.9999999999999574E-2</v>
      </c>
      <c r="S12" s="9">
        <f>'by L1'!S12-'by L1'!N12</f>
        <v>-4.0000000000000036E-2</v>
      </c>
      <c r="T12" s="9">
        <f>'by L1'!T12-'by L1'!O12</f>
        <v>-7.0000000000000284E-2</v>
      </c>
      <c r="U12" s="9">
        <f>'by L1'!U12-'by L1'!P12</f>
        <v>-7.0000000000000284E-2</v>
      </c>
      <c r="V12" s="65">
        <f>'by L1'!V12-'by L1'!Q12</f>
        <v>-3.0000000000000249E-2</v>
      </c>
      <c r="W12" s="9">
        <f>'by L1'!W12-'by L1'!R12</f>
        <v>-6.0000000000000497E-2</v>
      </c>
      <c r="X12" s="9">
        <f>'by L1'!X12-'by L1'!S12</f>
        <v>-8.9999999999999858E-2</v>
      </c>
      <c r="Y12" s="9">
        <f>'by L1'!Y12-'by L1'!T12</f>
        <v>-0.12000000000000011</v>
      </c>
      <c r="Z12" s="9">
        <f>'by L1'!Z12-'by L1'!U12</f>
        <v>-7.0000000000000284E-2</v>
      </c>
      <c r="AA12" s="65">
        <f>'by L1'!AA12-'by L1'!V12</f>
        <v>9.9999999999997868E-3</v>
      </c>
      <c r="AB12" s="9">
        <f>'by L1'!AB12-'by L1'!W12</f>
        <v>-8.0000000000000071E-2</v>
      </c>
      <c r="AC12" s="9">
        <f>'by L1'!AC12-'by L1'!X12</f>
        <v>-4.0000000000000036E-2</v>
      </c>
      <c r="AD12" s="9">
        <f>'by L1'!AD12-'by L1'!Y12</f>
        <v>-4.0000000000000036E-2</v>
      </c>
      <c r="AE12" s="9">
        <f>'by L1'!AE12-'by L1'!Z12</f>
        <v>-2.9999999999999361E-2</v>
      </c>
      <c r="AF12" s="65">
        <f>'by L1'!AF12-'by L1'!AA12</f>
        <v>8.0000000000000071E-2</v>
      </c>
      <c r="AG12" s="9">
        <f>'by L1'!AG12-'by L1'!AB12</f>
        <v>4.0000000000000036E-2</v>
      </c>
      <c r="AH12" s="9">
        <f>'by L1'!AH12-'by L1'!AC12</f>
        <v>-9.9999999999997868E-3</v>
      </c>
      <c r="AI12" s="9">
        <f>'by L1'!AI12-'by L1'!AD12</f>
        <v>-6.9999999999999396E-2</v>
      </c>
      <c r="AJ12" s="9">
        <f>'by L1'!AJ12-'by L1'!AE12</f>
        <v>0</v>
      </c>
      <c r="AK12" s="65">
        <f>'by L1'!AK12-'by L1'!AF12</f>
        <v>0.28000000000000025</v>
      </c>
      <c r="AL12" s="9">
        <f>'by L1'!AL12-'by L1'!AG12</f>
        <v>-4.9999999999999822E-2</v>
      </c>
      <c r="AM12" s="9">
        <f>'by L1'!AM12-'by L1'!AH12</f>
        <v>0.10999999999999943</v>
      </c>
      <c r="AN12" s="9">
        <f>'by L1'!AN12-'by L1'!AI12</f>
        <v>0.12000000000000011</v>
      </c>
      <c r="AO12" s="9">
        <f>'by L1'!AO12-'by L1'!AJ12</f>
        <v>0.12999999999999989</v>
      </c>
      <c r="AP12" s="65">
        <f>'by L1'!AP12-'by L1'!AK12</f>
        <v>-9.9999999999999645E-2</v>
      </c>
      <c r="AQ12" s="9">
        <f>'by L1'!AQ12-'by L1'!AL12</f>
        <v>0.20000000000000018</v>
      </c>
      <c r="AR12" s="9">
        <f>'by L1'!AR12-'by L1'!AM12</f>
        <v>0</v>
      </c>
      <c r="AS12" s="9">
        <f>'by L1'!AS12-'by L1'!AN12</f>
        <v>0</v>
      </c>
      <c r="AT12" s="9">
        <f>'by L1'!AT12-'by L1'!AO12</f>
        <v>0</v>
      </c>
      <c r="AU12" s="65">
        <f>'by L1'!AU12-'by L1'!AP12</f>
        <v>-0.10000000000000053</v>
      </c>
      <c r="AV12" s="9">
        <f>'by L1'!AV12-'by L1'!AQ12</f>
        <v>0</v>
      </c>
      <c r="AW12" s="9">
        <f>'by L1'!AW12-'by L1'!AR12</f>
        <v>0</v>
      </c>
      <c r="AX12" s="9">
        <f>'by L1'!AX12-'by L1'!AS12</f>
        <v>9.9999999999999645E-2</v>
      </c>
      <c r="AY12" s="9">
        <f>'by L1'!AY12-'by L1'!AT12</f>
        <v>0</v>
      </c>
      <c r="AZ12" s="65">
        <f>'by L1'!AZ12-'by L1'!AU12</f>
        <v>0.10000000000000053</v>
      </c>
      <c r="BA12" s="9">
        <f>'by L1'!BA12-'by L1'!AV12</f>
        <v>9.9999999999999645E-2</v>
      </c>
      <c r="BB12" s="9">
        <f>'by L1'!BB12-'by L1'!AW12</f>
        <v>0.10000000000000053</v>
      </c>
      <c r="BC12" s="9">
        <f>'by L1'!BC12-'by L1'!AX12</f>
        <v>0</v>
      </c>
      <c r="BD12" s="9">
        <f>'by L1'!BD12-'by L1'!AY12</f>
        <v>9.9999999999999645E-2</v>
      </c>
      <c r="BE12" s="65">
        <f>'by L1'!BE12-'by L1'!AZ12</f>
        <v>9.9999999999999645E-2</v>
      </c>
      <c r="BF12" s="9">
        <f>'by L1'!BF12-'by L1'!BA12</f>
        <v>0.10000000000000053</v>
      </c>
      <c r="BG12" s="9">
        <f>'by L1'!BG12-'by L1'!BB12</f>
        <v>0</v>
      </c>
      <c r="BH12" s="9">
        <f>'by L1'!BH12-'by L1'!BC12</f>
        <v>0</v>
      </c>
      <c r="BI12" s="9">
        <f>'by L1'!BI12-'by L1'!BD12</f>
        <v>0</v>
      </c>
      <c r="BJ12" s="65">
        <f>'by L1'!BJ12-'by L1'!BE12</f>
        <v>-9.9999999999999645E-2</v>
      </c>
      <c r="BK12" s="9">
        <f>'by L1'!BK12-'by L1'!BF12</f>
        <v>-0.10000000000000053</v>
      </c>
      <c r="BL12" s="9">
        <f>'by L1'!BL12-'by L1'!BG12</f>
        <v>0</v>
      </c>
      <c r="BM12" s="9">
        <f>'by L1'!BM12-'by L1'!BH12</f>
        <v>0</v>
      </c>
      <c r="BN12" s="9">
        <f>'by L1'!BN12-'by L1'!BI12</f>
        <v>0</v>
      </c>
      <c r="BO12" s="65">
        <f>'by L1'!BO12-'by L1'!BJ12</f>
        <v>6.9999999999999396E-2</v>
      </c>
      <c r="BP12" s="9">
        <f>'by L1'!BP12-'by L1'!BK12</f>
        <v>5.0000000000000711E-2</v>
      </c>
      <c r="BQ12" s="9">
        <f>'by L1'!BQ12-'by L1'!BL12</f>
        <v>9.9999999999997868E-3</v>
      </c>
      <c r="BR12" s="9">
        <f>'by L1'!BR12-'by L1'!BM12</f>
        <v>-4.0000000000000036E-2</v>
      </c>
      <c r="BS12" s="9">
        <f>'by L1'!BS12-'by L1'!BN12</f>
        <v>9.9999999999997868E-3</v>
      </c>
      <c r="BT12" s="65">
        <f>'by L1'!BT12-'by L1'!BO12</f>
        <v>-9.9999999999997868E-3</v>
      </c>
      <c r="BU12" s="9">
        <f>'by L1'!BU12-'by L1'!BP12</f>
        <v>5.9999999999999609E-2</v>
      </c>
      <c r="BV12" s="9">
        <f>'by L1'!BV12-'by L1'!BQ12</f>
        <v>9.9999999999997868E-3</v>
      </c>
      <c r="BW12" s="9">
        <f>'by L1'!BW12-'by L1'!BR12</f>
        <v>0</v>
      </c>
      <c r="BX12" s="9">
        <f>'by L1'!BX12-'by L1'!BS12</f>
        <v>1.0000000000000675E-2</v>
      </c>
      <c r="BY12" s="65">
        <f>'by L1'!BT12-'by L1'!B12</f>
        <v>0.46999999999999975</v>
      </c>
      <c r="BZ12" s="144">
        <f>'by L1'!BU12-'by L1'!C12</f>
        <v>0.63999999999999968</v>
      </c>
      <c r="CA12" s="144">
        <f>'by L1'!BV12-'by L1'!D12</f>
        <v>9.9999999999999645E-2</v>
      </c>
      <c r="CB12" s="144">
        <f>'by L1'!BW12-'by L1'!E12</f>
        <v>-3.0000000000000249E-2</v>
      </c>
      <c r="CC12" s="144">
        <f>'by L1'!BX12-'by L1'!F12</f>
        <v>0.29000000000000004</v>
      </c>
      <c r="CD12" s="148">
        <f t="shared" si="0"/>
        <v>0</v>
      </c>
      <c r="CE12" s="116">
        <f t="shared" si="1"/>
        <v>0</v>
      </c>
      <c r="CF12" s="115">
        <f t="shared" si="2"/>
        <v>1</v>
      </c>
      <c r="CG12" s="114">
        <f t="shared" si="3"/>
        <v>22</v>
      </c>
      <c r="CH12" s="117">
        <f t="shared" si="4"/>
        <v>24</v>
      </c>
      <c r="CI12" s="118">
        <f t="shared" si="5"/>
        <v>6</v>
      </c>
      <c r="CJ12" s="119">
        <f t="shared" si="6"/>
        <v>1</v>
      </c>
      <c r="CK12" s="120">
        <f t="shared" si="7"/>
        <v>0</v>
      </c>
    </row>
    <row r="13" spans="1:96" x14ac:dyDescent="0.25">
      <c r="A13" s="11" t="s">
        <v>145</v>
      </c>
      <c r="G13" s="65"/>
      <c r="H13" s="9"/>
      <c r="I13" s="9"/>
      <c r="J13" s="9"/>
      <c r="K13" s="9"/>
      <c r="L13" s="65"/>
      <c r="M13" s="9"/>
      <c r="N13" s="9"/>
      <c r="O13" s="9"/>
      <c r="P13" s="9"/>
      <c r="Q13" s="65"/>
      <c r="R13" s="9"/>
      <c r="S13" s="9"/>
      <c r="T13" s="9"/>
      <c r="U13" s="9"/>
      <c r="V13" s="65"/>
      <c r="W13" s="9"/>
      <c r="X13" s="9"/>
      <c r="Y13" s="9"/>
      <c r="Z13" s="9"/>
      <c r="AA13" s="65"/>
      <c r="AB13" s="9"/>
      <c r="AC13" s="9"/>
      <c r="AD13" s="9"/>
      <c r="AE13" s="9"/>
      <c r="AF13" s="85"/>
      <c r="AG13" s="60"/>
      <c r="AH13" s="60"/>
      <c r="AI13" s="60"/>
      <c r="AJ13" s="60"/>
      <c r="AK13" s="65">
        <f>'by L1'!AK13-'by L1'!AF13</f>
        <v>-0.15000000000000036</v>
      </c>
      <c r="AL13" s="9">
        <f>'by L1'!AL13-'by L1'!AG13</f>
        <v>0.11000000000000032</v>
      </c>
      <c r="AM13" s="9">
        <f>'by L1'!AM13-'by L1'!AH13</f>
        <v>9.9999999999997868E-3</v>
      </c>
      <c r="AN13" s="9">
        <f>'by L1'!AN13-'by L1'!AI13</f>
        <v>0</v>
      </c>
      <c r="AO13" s="9">
        <f>'by L1'!AO13-'by L1'!AJ13</f>
        <v>0</v>
      </c>
      <c r="AP13" s="88"/>
      <c r="AQ13" s="9"/>
      <c r="AR13" s="9"/>
      <c r="AS13" s="9"/>
      <c r="AT13" s="9"/>
      <c r="AU13" s="65"/>
      <c r="AV13" s="9"/>
      <c r="AW13" s="9"/>
      <c r="AX13" s="9"/>
      <c r="AY13" s="9"/>
      <c r="AZ13" s="65"/>
      <c r="BA13" s="9"/>
      <c r="BB13" s="9"/>
      <c r="BC13" s="9"/>
      <c r="BD13" s="9"/>
      <c r="BE13" s="66"/>
      <c r="BF13" s="12"/>
      <c r="BG13" s="12"/>
      <c r="BH13" s="12"/>
      <c r="BI13" s="12"/>
      <c r="BJ13" s="89"/>
      <c r="BK13" s="59"/>
      <c r="BL13" s="59"/>
      <c r="BM13" s="59"/>
      <c r="BN13" s="59"/>
      <c r="BO13" s="65"/>
      <c r="BP13" s="9"/>
      <c r="BQ13" s="9"/>
      <c r="BR13" s="9"/>
      <c r="BS13" s="9"/>
      <c r="BT13" s="65"/>
      <c r="BU13" s="9"/>
      <c r="BV13" s="9"/>
      <c r="BW13" s="9"/>
      <c r="BX13" s="9"/>
      <c r="BY13" s="65">
        <f>'by L1'!AK13-'by L1'!AF13</f>
        <v>-0.15000000000000036</v>
      </c>
      <c r="BZ13" s="144">
        <f>'by L1'!AL13-'by L1'!AG13</f>
        <v>0.11000000000000032</v>
      </c>
      <c r="CA13" s="144">
        <f>'by L1'!AM13-'by L1'!AH13</f>
        <v>9.9999999999997868E-3</v>
      </c>
      <c r="CB13" s="144">
        <f>'by L1'!AN13-'by L1'!AI13</f>
        <v>0</v>
      </c>
      <c r="CC13" s="144">
        <f>'by L1'!AO13-'by L1'!AJ13</f>
        <v>0</v>
      </c>
      <c r="CD13" s="148">
        <f t="shared" si="0"/>
        <v>0</v>
      </c>
      <c r="CE13" s="116">
        <f t="shared" si="1"/>
        <v>0</v>
      </c>
      <c r="CF13" s="115">
        <f t="shared" si="2"/>
        <v>1</v>
      </c>
      <c r="CG13" s="114">
        <f t="shared" si="3"/>
        <v>0</v>
      </c>
      <c r="CH13" s="117">
        <f t="shared" si="4"/>
        <v>2</v>
      </c>
      <c r="CI13" s="118">
        <f t="shared" si="5"/>
        <v>0</v>
      </c>
      <c r="CJ13" s="119">
        <f t="shared" si="6"/>
        <v>0</v>
      </c>
      <c r="CK13" s="120">
        <f t="shared" si="7"/>
        <v>0</v>
      </c>
    </row>
    <row r="14" spans="1:96" x14ac:dyDescent="0.25">
      <c r="A14" s="11" t="s">
        <v>88</v>
      </c>
      <c r="G14" s="65"/>
      <c r="H14" s="9"/>
      <c r="I14" s="9"/>
      <c r="J14" s="9"/>
      <c r="K14" s="9"/>
      <c r="L14" s="65"/>
      <c r="M14" s="9"/>
      <c r="N14" s="9"/>
      <c r="O14" s="9"/>
      <c r="P14" s="9"/>
      <c r="Q14" s="65"/>
      <c r="R14" s="9"/>
      <c r="S14" s="9"/>
      <c r="T14" s="9"/>
      <c r="U14" s="9"/>
      <c r="V14" s="65"/>
      <c r="W14" s="9"/>
      <c r="X14" s="9"/>
      <c r="Y14" s="9"/>
      <c r="Z14" s="9"/>
      <c r="AA14" s="65"/>
      <c r="AB14" s="9"/>
      <c r="AC14" s="9"/>
      <c r="AD14" s="9"/>
      <c r="AE14" s="9"/>
      <c r="AF14" s="65"/>
      <c r="AG14" s="9"/>
      <c r="AH14" s="9"/>
      <c r="AI14" s="9"/>
      <c r="AJ14" s="9"/>
      <c r="AK14" s="65">
        <f>'by L1'!AK14-'by L1'!AF14</f>
        <v>-0.41000000000000014</v>
      </c>
      <c r="AL14" s="9">
        <f>'by L1'!AL14-'by L1'!AG14</f>
        <v>0.54</v>
      </c>
      <c r="AM14" s="9">
        <f>'by L1'!AM14-'by L1'!AH14</f>
        <v>0.12000000000000011</v>
      </c>
      <c r="AN14" s="9">
        <f>'by L1'!AN14-'by L1'!AI14</f>
        <v>6.9999999999999396E-2</v>
      </c>
      <c r="AO14" s="9">
        <f>'by L1'!AO14-'by L1'!AJ14</f>
        <v>8.9999999999999858E-2</v>
      </c>
      <c r="AP14" s="65">
        <f>'by L1'!AP14-'by L1'!AK14</f>
        <v>0.29999999999999982</v>
      </c>
      <c r="AQ14" s="9">
        <f>'by L1'!AQ14-'by L1'!AL14</f>
        <v>-0.59999999999999964</v>
      </c>
      <c r="AR14" s="9">
        <f>'by L1'!AR14-'by L1'!AM14</f>
        <v>-0.20000000000000018</v>
      </c>
      <c r="AS14" s="9">
        <f>'by L1'!AS14-'by L1'!AN14</f>
        <v>-9.9999999999999645E-2</v>
      </c>
      <c r="AT14" s="9">
        <f>'by L1'!AT14-'by L1'!AO14</f>
        <v>-0.20000000000000018</v>
      </c>
      <c r="AU14" s="65">
        <f>'by L1'!AU14-'by L1'!AP14</f>
        <v>-9.9999999999999645E-2</v>
      </c>
      <c r="AV14" s="9">
        <f>'by L1'!AV14-'by L1'!AQ14</f>
        <v>0</v>
      </c>
      <c r="AW14" s="9">
        <f>'by L1'!AW14-'by L1'!AR14</f>
        <v>0</v>
      </c>
      <c r="AX14" s="9">
        <f>'by L1'!AX14-'by L1'!AS14</f>
        <v>-9.9999999999999645E-2</v>
      </c>
      <c r="AY14" s="9">
        <f>'by L1'!AY14-'by L1'!AT14</f>
        <v>0</v>
      </c>
      <c r="AZ14" s="65"/>
      <c r="BA14" s="9"/>
      <c r="BB14" s="9"/>
      <c r="BC14" s="9"/>
      <c r="BD14" s="9"/>
      <c r="BE14" s="66">
        <f>'by L1'!BE14-'by L1'!AU14</f>
        <v>0</v>
      </c>
      <c r="BF14" s="12">
        <f>'by L1'!BF14-'by L1'!AV14</f>
        <v>-0.20000000000000018</v>
      </c>
      <c r="BG14" s="12">
        <f>'by L1'!BG14-'by L1'!AW14</f>
        <v>-0.19999999999999929</v>
      </c>
      <c r="BH14" s="12">
        <f>'by L1'!BH14-'by L1'!AX14</f>
        <v>-0.30000000000000071</v>
      </c>
      <c r="BI14" s="12">
        <f>'by L1'!BI14-'by L1'!AY14</f>
        <v>-0.19999999999999929</v>
      </c>
      <c r="BJ14" s="89">
        <f>'by L1'!BJ14-'by L1'!BE14</f>
        <v>-0.10000000000000053</v>
      </c>
      <c r="BK14" s="59">
        <f>'by L1'!BK14-'by L1'!BF14</f>
        <v>0</v>
      </c>
      <c r="BL14" s="59">
        <f>'by L1'!BL14-'by L1'!BG14</f>
        <v>-0.10000000000000053</v>
      </c>
      <c r="BM14" s="59">
        <f>'by L1'!BM14-'by L1'!BH14</f>
        <v>0</v>
      </c>
      <c r="BN14" s="59">
        <f>'by L1'!BN14-'by L1'!BI14</f>
        <v>0</v>
      </c>
      <c r="BO14" s="89">
        <f>'by L1'!BO14-'by L1'!BJ14</f>
        <v>0.11000000000000032</v>
      </c>
      <c r="BP14" s="59">
        <f>'by L1'!BP14-'by L1'!BK14</f>
        <v>9.9999999999997868E-3</v>
      </c>
      <c r="BQ14" s="59">
        <f>'by L1'!BQ14-'by L1'!BL14</f>
        <v>4.9999999999999822E-2</v>
      </c>
      <c r="BR14" s="59">
        <f>'by L1'!BR14-'by L1'!BM14</f>
        <v>4.0000000000000036E-2</v>
      </c>
      <c r="BS14" s="59">
        <f>'by L1'!BS14-'by L1'!BN14</f>
        <v>1.9999999999999574E-2</v>
      </c>
      <c r="BT14" s="89">
        <f>'by L1'!BT14-'by L1'!BO14</f>
        <v>0</v>
      </c>
      <c r="BU14" s="59">
        <f>'by L1'!BU14-'by L1'!BP14</f>
        <v>9.9999999999997868E-3</v>
      </c>
      <c r="BV14" s="59">
        <f>'by L1'!BV14-'by L1'!BQ14</f>
        <v>-0.14999999999999947</v>
      </c>
      <c r="BW14" s="59">
        <f>'by L1'!BW14-'by L1'!BR14</f>
        <v>-4.0000000000000036E-2</v>
      </c>
      <c r="BX14" s="59">
        <f>'by L1'!BX14-'by L1'!BS14</f>
        <v>-4.9999999999999822E-2</v>
      </c>
      <c r="BY14" s="65">
        <f>'by L1'!BT14-'by L1'!AK14</f>
        <v>0.20999999999999996</v>
      </c>
      <c r="BZ14" s="144">
        <f>'by L1'!BU14-'by L1'!AL14</f>
        <v>-0.78000000000000025</v>
      </c>
      <c r="CA14" s="144">
        <f>'by L1'!BV14-'by L1'!AM14</f>
        <v>-0.59999999999999964</v>
      </c>
      <c r="CB14" s="144">
        <f>'by L1'!BW14-'by L1'!AN14</f>
        <v>-0.5</v>
      </c>
      <c r="CC14" s="144">
        <f>'by L1'!BX14-'by L1'!AO14</f>
        <v>-0.42999999999999972</v>
      </c>
      <c r="CD14" s="148">
        <f t="shared" si="0"/>
        <v>1</v>
      </c>
      <c r="CE14" s="116">
        <f t="shared" si="1"/>
        <v>2</v>
      </c>
      <c r="CF14" s="115">
        <f t="shared" si="2"/>
        <v>6</v>
      </c>
      <c r="CG14" s="114">
        <f t="shared" si="3"/>
        <v>7</v>
      </c>
      <c r="CH14" s="117">
        <f t="shared" si="4"/>
        <v>8</v>
      </c>
      <c r="CI14" s="118">
        <f t="shared" si="5"/>
        <v>1</v>
      </c>
      <c r="CJ14" s="119">
        <f t="shared" si="6"/>
        <v>1</v>
      </c>
      <c r="CK14" s="120">
        <f t="shared" si="7"/>
        <v>1</v>
      </c>
    </row>
    <row r="15" spans="1:96" x14ac:dyDescent="0.25">
      <c r="A15" s="11" t="s">
        <v>89</v>
      </c>
      <c r="G15" s="65">
        <f>'by L1'!G15-'by L1'!B15</f>
        <v>5.0000000000000711E-2</v>
      </c>
      <c r="H15" s="9">
        <f>'by L1'!H15-'by L1'!C15</f>
        <v>0.11000000000000032</v>
      </c>
      <c r="I15" s="9">
        <f>'by L1'!I15-'by L1'!D15</f>
        <v>-0.11000000000000032</v>
      </c>
      <c r="J15" s="9">
        <f>'by L1'!J15-'by L1'!E15</f>
        <v>0</v>
      </c>
      <c r="K15" s="9">
        <f>'by L1'!K15-'by L1'!F15</f>
        <v>2.9999999999999361E-2</v>
      </c>
      <c r="L15" s="65">
        <f>'by L1'!L15-'by L1'!G15</f>
        <v>1.9999999999999574E-2</v>
      </c>
      <c r="M15" s="9">
        <f>'by L1'!M15-'by L1'!H15</f>
        <v>0.22999999999999954</v>
      </c>
      <c r="N15" s="9">
        <f>'by L1'!N15-'by L1'!I15</f>
        <v>-0.4399999999999995</v>
      </c>
      <c r="O15" s="9">
        <f>'by L1'!O15-'by L1'!J15</f>
        <v>-0.70000000000000018</v>
      </c>
      <c r="P15" s="9">
        <f>'by L1'!P15-'by L1'!K15</f>
        <v>-0.22999999999999954</v>
      </c>
      <c r="Q15" s="65">
        <f>'by L1'!Q15-'by L1'!L15</f>
        <v>0.29000000000000004</v>
      </c>
      <c r="R15" s="9">
        <f>'by L1'!R15-'by L1'!M15</f>
        <v>-9.9999999999997868E-3</v>
      </c>
      <c r="S15" s="9">
        <f>'by L1'!S15-'by L1'!N15</f>
        <v>0.4399999999999995</v>
      </c>
      <c r="T15" s="9">
        <f>'by L1'!T15-'by L1'!O15</f>
        <v>0.72999999999999954</v>
      </c>
      <c r="U15" s="9">
        <f>'by L1'!U15-'by L1'!P15</f>
        <v>0.34999999999999964</v>
      </c>
      <c r="V15" s="65">
        <f>'by L1'!V15-'by L1'!Q15</f>
        <v>-7.0000000000000284E-2</v>
      </c>
      <c r="W15" s="9">
        <f>'by L1'!W15-'by L1'!R15</f>
        <v>-7.0000000000000284E-2</v>
      </c>
      <c r="X15" s="58">
        <f>'by L1'!X15-'by L1'!S15</f>
        <v>-6.9999999999999396E-2</v>
      </c>
      <c r="Y15" s="9">
        <f>'by L1'!Y15-'by L1'!T15</f>
        <v>-9.9999999999999645E-2</v>
      </c>
      <c r="Z15" s="9">
        <f>'by L1'!Z15-'by L1'!U15</f>
        <v>-5.9999999999999609E-2</v>
      </c>
      <c r="AA15" s="65">
        <f>'by L1'!AA15-'by L1'!V15</f>
        <v>0</v>
      </c>
      <c r="AB15" s="9">
        <f>'by L1'!AB15-'by L1'!W15</f>
        <v>-8.0000000000000071E-2</v>
      </c>
      <c r="AC15" s="9">
        <f>'by L1'!AC15-'by L1'!X15</f>
        <v>8.0000000000000071E-2</v>
      </c>
      <c r="AD15" s="9">
        <f>'by L1'!AD15-'by L1'!Y15</f>
        <v>0.23000000000000043</v>
      </c>
      <c r="AE15" s="9">
        <f>'by L1'!AE15-'by L1'!Z15</f>
        <v>4.0000000000000036E-2</v>
      </c>
      <c r="AF15" s="65">
        <f>'by L1'!AF15-'by L1'!AA15</f>
        <v>-8.9999999999999858E-2</v>
      </c>
      <c r="AG15" s="9">
        <f>'by L1'!AG15-'by L1'!AB15</f>
        <v>-0.12999999999999989</v>
      </c>
      <c r="AH15" s="9">
        <f>'by L1'!AH15-'by L1'!AC15</f>
        <v>-1.0000000000000675E-2</v>
      </c>
      <c r="AI15" s="9">
        <f>'by L1'!AI15-'by L1'!AD15</f>
        <v>0</v>
      </c>
      <c r="AJ15" s="9">
        <f>'by L1'!AJ15-'by L1'!AE15</f>
        <v>-5.0000000000000711E-2</v>
      </c>
      <c r="AK15" s="65">
        <f>'by L1'!AK15-'by L1'!AF15</f>
        <v>-8.0000000000000071E-2</v>
      </c>
      <c r="AL15" s="9">
        <f>'by L1'!AL15-'by L1'!AG15</f>
        <v>0.12000000000000011</v>
      </c>
      <c r="AM15" s="9">
        <f>'by L1'!AM15-'by L1'!AH15</f>
        <v>-0.10999999999999943</v>
      </c>
      <c r="AN15" s="9">
        <f>'by L1'!AN15-'by L1'!AI15</f>
        <v>-0.14000000000000057</v>
      </c>
      <c r="AO15" s="9">
        <f>'by L1'!AO15-'by L1'!AJ15</f>
        <v>-1.9999999999999574E-2</v>
      </c>
      <c r="AP15" s="65">
        <f>'by L1'!AP15-'by L1'!AK15</f>
        <v>0.10000000000000053</v>
      </c>
      <c r="AQ15" s="9">
        <f>'by L1'!AQ15-'by L1'!AL15</f>
        <v>-9.9999999999999645E-2</v>
      </c>
      <c r="AR15" s="9">
        <f>'by L1'!AR15-'by L1'!AM15</f>
        <v>-0.10000000000000053</v>
      </c>
      <c r="AS15" s="9">
        <f>'by L1'!AS15-'by L1'!AN15</f>
        <v>0</v>
      </c>
      <c r="AT15" s="9">
        <f>'by L1'!AT15-'by L1'!AO15</f>
        <v>-9.9999999999999645E-2</v>
      </c>
      <c r="AU15" s="65">
        <f>'by L1'!AU15-'by L1'!AP15</f>
        <v>9.9999999999999645E-2</v>
      </c>
      <c r="AV15" s="9">
        <f>'by L1'!AV15-'by L1'!AQ15</f>
        <v>0.20000000000000018</v>
      </c>
      <c r="AW15" s="9">
        <f>'by L1'!AW15-'by L1'!AR15</f>
        <v>0.10000000000000053</v>
      </c>
      <c r="AX15" s="9">
        <f>'by L1'!AX15-'by L1'!AS15</f>
        <v>0</v>
      </c>
      <c r="AY15" s="9">
        <f>'by L1'!AY15-'by L1'!AT15</f>
        <v>9.9999999999999645E-2</v>
      </c>
      <c r="AZ15" s="65">
        <f>'by L1'!AZ15-'by L1'!AU15</f>
        <v>9.9999999999999645E-2</v>
      </c>
      <c r="BA15" s="9">
        <f>'by L1'!BA15-'by L1'!AV15</f>
        <v>9.9999999999999645E-2</v>
      </c>
      <c r="BB15" s="9">
        <f>'by L1'!BB15-'by L1'!AW15</f>
        <v>9.9999999999999645E-2</v>
      </c>
      <c r="BC15" s="9">
        <f>'by L1'!BC15-'by L1'!AX15</f>
        <v>0.10000000000000053</v>
      </c>
      <c r="BD15" s="9">
        <f>'by L1'!BD15-'by L1'!AY15</f>
        <v>9.9999999999999645E-2</v>
      </c>
      <c r="BE15" s="65">
        <f>'by L1'!BE15-'by L1'!AZ15</f>
        <v>0</v>
      </c>
      <c r="BF15" s="9">
        <f>'by L1'!BF15-'by L1'!BA15</f>
        <v>9.9999999999999645E-2</v>
      </c>
      <c r="BG15" s="9">
        <f>'by L1'!BG15-'by L1'!BB15</f>
        <v>0.10000000000000053</v>
      </c>
      <c r="BH15" s="9">
        <f>'by L1'!BH15-'by L1'!BC15</f>
        <v>9.9999999999999645E-2</v>
      </c>
      <c r="BI15" s="9">
        <f>'by L1'!BI15-'by L1'!BD15</f>
        <v>0.10000000000000053</v>
      </c>
      <c r="BJ15" s="89">
        <f>'by L1'!BJ15-'by L1'!BE15</f>
        <v>0.10000000000000053</v>
      </c>
      <c r="BK15" s="59">
        <f>'by L1'!BK15-'by L1'!BF15</f>
        <v>-9.9999999999999645E-2</v>
      </c>
      <c r="BL15" s="59">
        <f>'by L1'!BL15-'by L1'!BG15</f>
        <v>0</v>
      </c>
      <c r="BM15" s="59">
        <f>'by L1'!BM15-'by L1'!BH15</f>
        <v>0</v>
      </c>
      <c r="BN15" s="59">
        <f>'by L1'!BN15-'by L1'!BI15</f>
        <v>0</v>
      </c>
      <c r="BO15" s="65">
        <f>'by L1'!BO15-'by L1'!BK15</f>
        <v>0.29000000000000004</v>
      </c>
      <c r="BP15" s="9">
        <f>'by L1'!BP15-'by L1'!BL15</f>
        <v>0.12999999999999989</v>
      </c>
      <c r="BQ15" s="9">
        <f>'by L1'!BQ15-'by L1'!BM15</f>
        <v>-0.88999999999999968</v>
      </c>
      <c r="BR15" s="9">
        <f>'by L1'!BR15-'by L1'!BN15</f>
        <v>0.26999999999999957</v>
      </c>
      <c r="BS15" s="9">
        <f>'by L1'!BS15-'by L1'!BO15</f>
        <v>-0.12999999999999989</v>
      </c>
      <c r="BT15" s="65">
        <f>'by L1'!BT15-'by L1'!BP15</f>
        <v>0.3199999999999994</v>
      </c>
      <c r="BU15" s="9">
        <f>'by L1'!BU15-'by L1'!BQ15</f>
        <v>0.46999999999999975</v>
      </c>
      <c r="BV15" s="9">
        <f>'by L1'!BV15-'by L1'!BR15</f>
        <v>-0.80999999999999961</v>
      </c>
      <c r="BW15" s="9">
        <f>'by L1'!BW15-'by L1'!BS15</f>
        <v>0.24000000000000021</v>
      </c>
      <c r="BX15" s="9">
        <f>'by L1'!BX15-'by L1'!BT15</f>
        <v>-0.15999999999999925</v>
      </c>
      <c r="BY15" s="65">
        <f>'by L1'!BT15-'by L1'!B15</f>
        <v>0.66999999999999993</v>
      </c>
      <c r="BZ15" s="144">
        <f>'by L1'!BU15-'by L1'!C15</f>
        <v>0.45000000000000018</v>
      </c>
      <c r="CA15" s="144">
        <f>'by L1'!BV15-'by L1'!D15</f>
        <v>-0.25999999999999979</v>
      </c>
      <c r="CB15" s="144">
        <f>'by L1'!BW15-'by L1'!E15</f>
        <v>0.12000000000000011</v>
      </c>
      <c r="CC15" s="144">
        <f>'by L1'!BX15-'by L1'!F15</f>
        <v>0.25</v>
      </c>
      <c r="CD15" s="148">
        <f t="shared" si="0"/>
        <v>3</v>
      </c>
      <c r="CE15" s="116">
        <f t="shared" si="1"/>
        <v>1</v>
      </c>
      <c r="CF15" s="115">
        <f t="shared" si="2"/>
        <v>5</v>
      </c>
      <c r="CG15" s="114">
        <f t="shared" si="3"/>
        <v>17</v>
      </c>
      <c r="CH15" s="117">
        <f t="shared" si="4"/>
        <v>20</v>
      </c>
      <c r="CI15" s="118">
        <f t="shared" si="5"/>
        <v>6</v>
      </c>
      <c r="CJ15" s="119">
        <f t="shared" si="6"/>
        <v>7</v>
      </c>
      <c r="CK15" s="120">
        <f t="shared" si="7"/>
        <v>1</v>
      </c>
    </row>
    <row r="16" spans="1:96" x14ac:dyDescent="0.25">
      <c r="A16" s="11" t="s">
        <v>90</v>
      </c>
      <c r="G16" s="65"/>
      <c r="H16" s="9"/>
      <c r="I16" s="9"/>
      <c r="J16" s="9"/>
      <c r="K16" s="9"/>
      <c r="L16" s="65"/>
      <c r="M16" s="9"/>
      <c r="N16" s="9"/>
      <c r="O16" s="9"/>
      <c r="P16" s="9"/>
      <c r="Q16" s="65"/>
      <c r="R16" s="9"/>
      <c r="S16" s="9"/>
      <c r="T16" s="9"/>
      <c r="U16" s="9"/>
      <c r="V16" s="65"/>
      <c r="W16" s="9"/>
      <c r="X16" s="9"/>
      <c r="Y16" s="9"/>
      <c r="Z16" s="9"/>
      <c r="AA16" s="65"/>
      <c r="AB16" s="9"/>
      <c r="AC16" s="9"/>
      <c r="AD16" s="9"/>
      <c r="AE16" s="9"/>
      <c r="AF16" s="65"/>
      <c r="AG16" s="9"/>
      <c r="AH16" s="9"/>
      <c r="AI16" s="9"/>
      <c r="AJ16" s="9"/>
      <c r="AK16" s="65"/>
      <c r="AL16" s="9"/>
      <c r="AM16" s="9"/>
      <c r="AN16" s="9"/>
      <c r="AO16" s="9"/>
      <c r="AP16" s="65"/>
      <c r="AQ16" s="9"/>
      <c r="AR16" s="9"/>
      <c r="AS16" s="9"/>
      <c r="AT16" s="9"/>
      <c r="AU16" s="65"/>
      <c r="AV16" s="9"/>
      <c r="AW16" s="9"/>
      <c r="AX16" s="9"/>
      <c r="AY16" s="9"/>
      <c r="AZ16" s="65"/>
      <c r="BA16" s="9"/>
      <c r="BB16" s="9"/>
      <c r="BC16" s="9"/>
      <c r="BD16" s="9"/>
      <c r="BE16" s="66"/>
      <c r="BF16" s="12"/>
      <c r="BG16" s="12"/>
      <c r="BH16" s="12"/>
      <c r="BI16" s="12"/>
      <c r="BJ16" s="89">
        <f>'by L1'!BJ16-'by L1'!BE16</f>
        <v>0</v>
      </c>
      <c r="BK16" s="59">
        <f>'by L1'!BK16-'by L1'!BF16</f>
        <v>0.10000000000000053</v>
      </c>
      <c r="BL16" s="59">
        <f>'by L1'!BL16-'by L1'!BG16</f>
        <v>9.9999999999999645E-2</v>
      </c>
      <c r="BM16" s="59">
        <f>'by L1'!BM16-'by L1'!BH16</f>
        <v>0</v>
      </c>
      <c r="BN16" s="59">
        <f>'by L1'!BN16-'by L1'!BI16</f>
        <v>0.10000000000000053</v>
      </c>
      <c r="BO16" s="65">
        <f>'by L1'!BO16-'by L1'!BJ16</f>
        <v>0.10999999999999943</v>
      </c>
      <c r="BP16" s="9">
        <f>'by L1'!BP16-'by L1'!BK16</f>
        <v>-4.0000000000000036E-2</v>
      </c>
      <c r="BQ16" s="9">
        <f>'by L1'!BQ16-'by L1'!BL16</f>
        <v>-8.0000000000000071E-2</v>
      </c>
      <c r="BR16" s="9">
        <f>'by L1'!BR16-'by L1'!BM16</f>
        <v>7.0000000000000284E-2</v>
      </c>
      <c r="BS16" s="9">
        <f>'by L1'!BS16-'by L1'!BN16</f>
        <v>-2.0000000000000462E-2</v>
      </c>
      <c r="BT16" s="65">
        <f>'by L1'!BT16-'by L1'!BO16</f>
        <v>0</v>
      </c>
      <c r="BU16" s="9">
        <f>'by L1'!BU16-'by L1'!BP16</f>
        <v>-2.0000000000000462E-2</v>
      </c>
      <c r="BV16" s="9">
        <f>'by L1'!BV16-'by L1'!BQ16</f>
        <v>-0.12999999999999989</v>
      </c>
      <c r="BW16" s="9">
        <f>'by L1'!BW16-'by L1'!BR16</f>
        <v>-9.9999999999997868E-3</v>
      </c>
      <c r="BX16" s="9">
        <f>'by L1'!BX16-'by L1'!BS16</f>
        <v>-4.0000000000000036E-2</v>
      </c>
      <c r="BY16" s="65">
        <f>'by L1'!BT16-'by L1'!AZ16</f>
        <v>0.10999999999999943</v>
      </c>
      <c r="BZ16" s="144">
        <f>'by L1'!BU16-'by L1'!BA16</f>
        <v>4.0000000000000036E-2</v>
      </c>
      <c r="CA16" s="144">
        <f>'by L1'!BV16-'by L1'!BB16</f>
        <v>-0.11000000000000032</v>
      </c>
      <c r="CB16" s="144">
        <f>'by L1'!BW16-'by L1'!BC16</f>
        <v>-4.0000000000000036E-2</v>
      </c>
      <c r="CC16" s="144">
        <f>'by L1'!BX16-'by L1'!BD16</f>
        <v>4.0000000000000036E-2</v>
      </c>
      <c r="CD16" s="148">
        <f t="shared" si="0"/>
        <v>0</v>
      </c>
      <c r="CE16" s="116">
        <f t="shared" si="1"/>
        <v>0</v>
      </c>
      <c r="CF16" s="115">
        <f t="shared" si="2"/>
        <v>1</v>
      </c>
      <c r="CG16" s="114">
        <f t="shared" si="3"/>
        <v>6</v>
      </c>
      <c r="CH16" s="117">
        <f t="shared" si="4"/>
        <v>5</v>
      </c>
      <c r="CI16" s="118">
        <f t="shared" si="5"/>
        <v>0</v>
      </c>
      <c r="CJ16" s="119">
        <f t="shared" si="6"/>
        <v>0</v>
      </c>
      <c r="CK16" s="120">
        <f t="shared" si="7"/>
        <v>0</v>
      </c>
    </row>
    <row r="17" spans="1:89" x14ac:dyDescent="0.25">
      <c r="A17" s="11" t="s">
        <v>91</v>
      </c>
      <c r="G17" s="65"/>
      <c r="H17" s="9"/>
      <c r="I17" s="9"/>
      <c r="J17" s="9"/>
      <c r="K17" s="9"/>
      <c r="L17" s="65"/>
      <c r="M17" s="9"/>
      <c r="N17" s="9"/>
      <c r="O17" s="9"/>
      <c r="P17" s="9"/>
      <c r="Q17" s="65"/>
      <c r="R17" s="9"/>
      <c r="S17" s="9"/>
      <c r="T17" s="9"/>
      <c r="U17" s="9"/>
      <c r="V17" s="65"/>
      <c r="W17" s="9"/>
      <c r="X17" s="9"/>
      <c r="Y17" s="9"/>
      <c r="Z17" s="9"/>
      <c r="AA17" s="65"/>
      <c r="AB17" s="9"/>
      <c r="AC17" s="9"/>
      <c r="AD17" s="9"/>
      <c r="AE17" s="9"/>
      <c r="AF17" s="65">
        <f>'by L1'!AF17-'by L1'!AB17</f>
        <v>-0.15000000000000036</v>
      </c>
      <c r="AG17" s="9">
        <f>'by L1'!AG17-'by L1'!AC17</f>
        <v>0.75999999999999979</v>
      </c>
      <c r="AH17" s="9">
        <f>'by L1'!AH17-'by L1'!AD17</f>
        <v>-0.41999999999999993</v>
      </c>
      <c r="AI17" s="9">
        <f>'by L1'!AI17-'by L1'!AE17</f>
        <v>-4.0000000000000036E-2</v>
      </c>
      <c r="AJ17" s="9">
        <f>'by L1'!AJ17-'by L1'!AF17</f>
        <v>-4.0000000000000036E-2</v>
      </c>
      <c r="AK17" s="65">
        <f>'by L1'!AK17-'by L1'!AF17</f>
        <v>0.35000000000000053</v>
      </c>
      <c r="AL17" s="9">
        <f>'by L1'!AL17-'by L1'!AG17</f>
        <v>-9.9999999999999645E-2</v>
      </c>
      <c r="AM17" s="9">
        <f>'by L1'!AM17-'by L1'!AH17</f>
        <v>9.9999999999997868E-3</v>
      </c>
      <c r="AN17" s="9">
        <f>'by L1'!AN17-'by L1'!AI17</f>
        <v>5.9999999999999609E-2</v>
      </c>
      <c r="AO17" s="9">
        <f>'by L1'!AO17-'by L1'!AJ17</f>
        <v>8.9999999999999858E-2</v>
      </c>
      <c r="AP17" s="65">
        <f>'by L1'!AP17-'by L1'!AK17</f>
        <v>-0.20000000000000018</v>
      </c>
      <c r="AQ17" s="9">
        <f>'by L1'!AQ17-'by L1'!AL17</f>
        <v>0.20000000000000018</v>
      </c>
      <c r="AR17" s="9">
        <f>'by L1'!AR17-'by L1'!AM17</f>
        <v>-9.9999999999999645E-2</v>
      </c>
      <c r="AS17" s="9">
        <f>'by L1'!AS17-'by L1'!AN17</f>
        <v>0</v>
      </c>
      <c r="AT17" s="9">
        <f>'by L1'!AT17-'by L1'!AO17</f>
        <v>0</v>
      </c>
      <c r="AU17" s="65">
        <f>'by L1'!AU17-'by L1'!AP17</f>
        <v>-0.10000000000000053</v>
      </c>
      <c r="AV17" s="9">
        <f>'by L1'!AV17-'by L1'!AQ17</f>
        <v>-0.10000000000000053</v>
      </c>
      <c r="AW17" s="9">
        <f>'by L1'!AW17-'by L1'!AR17</f>
        <v>9.9999999999999645E-2</v>
      </c>
      <c r="AX17" s="9">
        <f>'by L1'!AX17-'by L1'!AS17</f>
        <v>0</v>
      </c>
      <c r="AY17" s="9">
        <f>'by L1'!AY17-'by L1'!AT17</f>
        <v>0</v>
      </c>
      <c r="AZ17" s="65">
        <f>'by L1'!AZ17-'by L1'!AU17</f>
        <v>0.10000000000000053</v>
      </c>
      <c r="BA17" s="9">
        <f>'by L1'!BA17-'by L1'!AV17</f>
        <v>0</v>
      </c>
      <c r="BB17" s="9">
        <f>'by L1'!BB17-'by L1'!AW17</f>
        <v>0</v>
      </c>
      <c r="BC17" s="9">
        <f>'by L1'!BC17-'by L1'!AX17</f>
        <v>0</v>
      </c>
      <c r="BD17" s="9">
        <f>'by L1'!BD17-'by L1'!AY17</f>
        <v>0</v>
      </c>
      <c r="BE17" s="65">
        <f>'by L1'!BE17-'by L1'!AZ17</f>
        <v>9.9999999999999645E-2</v>
      </c>
      <c r="BF17" s="9">
        <f>'by L1'!BF17-'by L1'!BA17</f>
        <v>0.10000000000000053</v>
      </c>
      <c r="BG17" s="9">
        <f>'by L1'!BG17-'by L1'!BB17</f>
        <v>0</v>
      </c>
      <c r="BH17" s="9">
        <f>'by L1'!BH17-'by L1'!BC17</f>
        <v>9.9999999999999645E-2</v>
      </c>
      <c r="BI17" s="9">
        <f>'by L1'!BI17-'by L1'!BD17</f>
        <v>0</v>
      </c>
      <c r="BJ17" s="89">
        <f>'by L1'!BJ17-'by L1'!BE17</f>
        <v>0.10000000000000053</v>
      </c>
      <c r="BK17" s="59">
        <f>'by L1'!BK17-'by L1'!BF17</f>
        <v>9.9999999999999645E-2</v>
      </c>
      <c r="BL17" s="59">
        <f>'by L1'!BL17-'by L1'!BG17</f>
        <v>9.9999999999999645E-2</v>
      </c>
      <c r="BM17" s="59">
        <f>'by L1'!BM17-'by L1'!BH17</f>
        <v>0</v>
      </c>
      <c r="BN17" s="59">
        <f>'by L1'!BN17-'by L1'!BI17</f>
        <v>0.10000000000000053</v>
      </c>
      <c r="BO17" s="65">
        <f>'by L1'!BO17-'by L1'!BJ17</f>
        <v>9.9999999999997868E-3</v>
      </c>
      <c r="BP17" s="9">
        <f>'by L1'!BP17-'by L1'!BK17</f>
        <v>-4.9999999999999822E-2</v>
      </c>
      <c r="BQ17" s="9">
        <f>'by L1'!BQ17-'by L1'!BL17</f>
        <v>-6.9999999999999396E-2</v>
      </c>
      <c r="BR17" s="9">
        <f>'by L1'!BR17-'by L1'!BM17</f>
        <v>-9.9999999999997868E-3</v>
      </c>
      <c r="BS17" s="9">
        <f>'by L1'!BS17-'by L1'!BN17</f>
        <v>-2.0000000000000462E-2</v>
      </c>
      <c r="BT17" s="65">
        <f>'by L1'!BT17-'by L1'!BP17</f>
        <v>-8.0000000000000071E-2</v>
      </c>
      <c r="BU17" s="9">
        <f>'by L1'!BU17-'by L1'!BQ17</f>
        <v>0.9399999999999995</v>
      </c>
      <c r="BV17" s="9">
        <f>'by L1'!BV17-'by L1'!BR17</f>
        <v>-0.62999999999999989</v>
      </c>
      <c r="BW17" s="9">
        <f>'by L1'!BW17-'by L1'!BS17</f>
        <v>-9.9999999999999645E-2</v>
      </c>
      <c r="BX17" s="9">
        <f>'by L1'!BX17-'by L1'!BT17</f>
        <v>-0.20999999999999996</v>
      </c>
      <c r="BY17" s="65">
        <f>'by L1'!BT17-'by L1'!AA17</f>
        <v>0.35000000000000053</v>
      </c>
      <c r="BZ17" s="144">
        <f>'by L1'!BU17-'by L1'!AB17</f>
        <v>0.26999999999999957</v>
      </c>
      <c r="CA17" s="144">
        <f>'by L1'!BV17-'by L1'!AC17</f>
        <v>-8.0000000000000071E-2</v>
      </c>
      <c r="CB17" s="144">
        <f>'by L1'!BW17-'by L1'!AD17</f>
        <v>0.16999999999999993</v>
      </c>
      <c r="CC17" s="144">
        <f>'by L1'!BX17-'by L1'!AE17</f>
        <v>0.17999999999999972</v>
      </c>
      <c r="CD17" s="148">
        <f t="shared" si="0"/>
        <v>1</v>
      </c>
      <c r="CE17" s="116">
        <f t="shared" si="1"/>
        <v>1</v>
      </c>
      <c r="CF17" s="115">
        <f t="shared" si="2"/>
        <v>3</v>
      </c>
      <c r="CG17" s="114">
        <f t="shared" si="3"/>
        <v>12</v>
      </c>
      <c r="CH17" s="117">
        <f t="shared" si="4"/>
        <v>13</v>
      </c>
      <c r="CI17" s="118">
        <f t="shared" si="5"/>
        <v>1</v>
      </c>
      <c r="CJ17" s="119">
        <f t="shared" si="6"/>
        <v>1</v>
      </c>
      <c r="CK17" s="120">
        <f t="shared" si="7"/>
        <v>2</v>
      </c>
    </row>
    <row r="18" spans="1:89" x14ac:dyDescent="0.25">
      <c r="A18" s="11" t="s">
        <v>92</v>
      </c>
      <c r="G18" s="65"/>
      <c r="H18" s="9"/>
      <c r="I18" s="9"/>
      <c r="J18" s="9"/>
      <c r="K18" s="9"/>
      <c r="L18" s="65">
        <f>'by L1'!L18-'by L1'!H18</f>
        <v>0.40999999999999925</v>
      </c>
      <c r="M18" s="9">
        <f>'by L1'!M18-'by L1'!I18</f>
        <v>0.41000000000000014</v>
      </c>
      <c r="N18" s="9">
        <f>'by L1'!N18-'by L1'!J18</f>
        <v>-0.55999999999999961</v>
      </c>
      <c r="O18" s="9">
        <f>'by L1'!O18-'by L1'!K18</f>
        <v>0.15000000000000036</v>
      </c>
      <c r="P18" s="9">
        <f>'by L1'!P18-'by L1'!L18</f>
        <v>-0.23999999999999932</v>
      </c>
      <c r="Q18" s="65">
        <f>'by L1'!Q18-'by L1'!L18</f>
        <v>-6.9999999999999396E-2</v>
      </c>
      <c r="R18" s="9">
        <f>'by L1'!R18-'by L1'!M18</f>
        <v>0</v>
      </c>
      <c r="S18" s="9">
        <f>'by L1'!S18-'by L1'!N18</f>
        <v>9.9999999999997868E-3</v>
      </c>
      <c r="T18" s="9">
        <f>'by L1'!T18-'by L1'!O18</f>
        <v>-9.0000000000000746E-2</v>
      </c>
      <c r="U18" s="9">
        <f>'by L1'!U18-'by L1'!P18</f>
        <v>-4.0000000000000036E-2</v>
      </c>
      <c r="V18" s="65"/>
      <c r="W18" s="9"/>
      <c r="X18" s="9"/>
      <c r="Y18" s="9"/>
      <c r="Z18" s="9"/>
      <c r="AA18" s="65"/>
      <c r="AB18" s="9"/>
      <c r="AC18" s="9"/>
      <c r="AD18" s="9"/>
      <c r="AE18" s="9"/>
      <c r="AF18" s="65"/>
      <c r="AG18" s="9"/>
      <c r="AH18" s="9"/>
      <c r="AI18" s="9"/>
      <c r="AJ18" s="9"/>
      <c r="AK18" s="65">
        <f>'by L1'!AK18-'by L1'!AF18</f>
        <v>-0.1800000000000006</v>
      </c>
      <c r="AL18" s="9">
        <f>'by L1'!AL18-'by L1'!AG18</f>
        <v>0.28000000000000025</v>
      </c>
      <c r="AM18" s="9">
        <f>'by L1'!AM18-'by L1'!AH18</f>
        <v>-1.0000000000000675E-2</v>
      </c>
      <c r="AN18" s="9">
        <f>'by L1'!AN18-'by L1'!AI18</f>
        <v>-3.0000000000000249E-2</v>
      </c>
      <c r="AO18" s="9">
        <f>'by L1'!AO18-'by L1'!AJ18</f>
        <v>0</v>
      </c>
      <c r="AP18" s="65">
        <f>'by L1'!AP18-'by L1'!AK18</f>
        <v>0.20000000000000018</v>
      </c>
      <c r="AQ18" s="9">
        <f>'by L1'!AQ18-'by L1'!AL18</f>
        <v>-0.20000000000000018</v>
      </c>
      <c r="AR18" s="9">
        <f>'by L1'!AR18-'by L1'!AM18</f>
        <v>-9.9999999999999645E-2</v>
      </c>
      <c r="AS18" s="9">
        <f>'by L1'!AS18-'by L1'!AN18</f>
        <v>0</v>
      </c>
      <c r="AT18" s="9">
        <f>'by L1'!AT18-'by L1'!AO18</f>
        <v>0</v>
      </c>
      <c r="AU18" s="65">
        <f>'by L1'!AU18-'by L1'!AP18</f>
        <v>0</v>
      </c>
      <c r="AV18" s="9">
        <f>'by L1'!AV18-'by L1'!AQ18</f>
        <v>0</v>
      </c>
      <c r="AW18" s="9">
        <f>'by L1'!AW18-'by L1'!AR18</f>
        <v>9.9999999999999645E-2</v>
      </c>
      <c r="AX18" s="9">
        <f>'by L1'!AX18-'by L1'!AS18</f>
        <v>9.9999999999999645E-2</v>
      </c>
      <c r="AY18" s="9">
        <f>'by L1'!AY18-'by L1'!AT18</f>
        <v>0</v>
      </c>
      <c r="AZ18" s="65">
        <f>'by L1'!AZ18-'by L1'!AU18</f>
        <v>9.9999999999999645E-2</v>
      </c>
      <c r="BA18" s="9">
        <f>'by L1'!BA18-'by L1'!AV18</f>
        <v>0</v>
      </c>
      <c r="BB18" s="9">
        <f>'by L1'!BB18-'by L1'!AW18</f>
        <v>0</v>
      </c>
      <c r="BC18" s="9">
        <f>'by L1'!BC18-'by L1'!AX18</f>
        <v>0</v>
      </c>
      <c r="BD18" s="9">
        <f>'by L1'!BD18-'by L1'!AY18</f>
        <v>9.9999999999999645E-2</v>
      </c>
      <c r="BE18" s="65">
        <f>'by L1'!BE18-'by L1'!AZ18</f>
        <v>0.10000000000000053</v>
      </c>
      <c r="BF18" s="9">
        <f>'by L1'!BF18-'by L1'!BA18</f>
        <v>0.20000000000000018</v>
      </c>
      <c r="BG18" s="9">
        <f>'by L1'!BG18-'by L1'!BB18</f>
        <v>0</v>
      </c>
      <c r="BH18" s="9">
        <f>'by L1'!BH18-'by L1'!BC18</f>
        <v>0</v>
      </c>
      <c r="BI18" s="9">
        <f>'by L1'!BI18-'by L1'!BD18</f>
        <v>0</v>
      </c>
      <c r="BJ18" s="89">
        <f>'by L1'!BJ18-'by L1'!BE18</f>
        <v>0</v>
      </c>
      <c r="BK18" s="59">
        <f>'by L1'!BK18-'by L1'!BF18</f>
        <v>0</v>
      </c>
      <c r="BL18" s="59">
        <f>'by L1'!BL18-'by L1'!BG18</f>
        <v>0</v>
      </c>
      <c r="BM18" s="59">
        <f>'by L1'!BM18-'by L1'!BH18</f>
        <v>0</v>
      </c>
      <c r="BN18" s="59">
        <f>'by L1'!BN18-'by L1'!BI18</f>
        <v>0.10000000000000053</v>
      </c>
      <c r="BO18" s="65">
        <f>'by L1'!BO18-'by L1'!BJ18</f>
        <v>9.9999999999999645E-2</v>
      </c>
      <c r="BP18" s="9">
        <f>'by L1'!BP18-'by L1'!BK18</f>
        <v>4.9999999999999822E-2</v>
      </c>
      <c r="BQ18" s="9">
        <f>'by L1'!BQ18-'by L1'!BL18</f>
        <v>2.0000000000000462E-2</v>
      </c>
      <c r="BR18" s="9">
        <f>'by L1'!BR18-'by L1'!BM18</f>
        <v>8.9999999999999858E-2</v>
      </c>
      <c r="BS18" s="9">
        <f>'by L1'!BS18-'by L1'!BN18</f>
        <v>9.9999999999997868E-3</v>
      </c>
      <c r="BT18" s="65">
        <f>'by L1'!BT18-'by L1'!BO18</f>
        <v>6.0000000000000497E-2</v>
      </c>
      <c r="BU18" s="9">
        <f>'by L1'!BU18-'by L1'!BP18</f>
        <v>8.9999999999999858E-2</v>
      </c>
      <c r="BV18" s="9">
        <f>'by L1'!BV18-'by L1'!BQ18</f>
        <v>0</v>
      </c>
      <c r="BW18" s="9">
        <f>'by L1'!BW18-'by L1'!BR18</f>
        <v>5.0000000000000711E-2</v>
      </c>
      <c r="BX18" s="9">
        <f>'by L1'!BX18-'by L1'!BS18</f>
        <v>4.0000000000000036E-2</v>
      </c>
      <c r="BY18" s="65">
        <f>'by L1'!BT18-'by L1'!G18</f>
        <v>0.55000000000000071</v>
      </c>
      <c r="BZ18" s="144">
        <f>'by L1'!BU18-'by L1'!H18</f>
        <v>0.52999999999999936</v>
      </c>
      <c r="CA18" s="144">
        <f>'by L1'!BV18-'by L1'!I18</f>
        <v>-0.21999999999999975</v>
      </c>
      <c r="CB18" s="144">
        <f>'by L1'!BW18-'by L1'!J18</f>
        <v>0.14000000000000057</v>
      </c>
      <c r="CC18" s="144">
        <f>'by L1'!BX18-'by L1'!K18</f>
        <v>0.24000000000000021</v>
      </c>
      <c r="CD18" s="148">
        <f t="shared" si="0"/>
        <v>1</v>
      </c>
      <c r="CE18" s="116">
        <f t="shared" si="1"/>
        <v>0</v>
      </c>
      <c r="CF18" s="115">
        <f t="shared" si="2"/>
        <v>3</v>
      </c>
      <c r="CG18" s="114">
        <f t="shared" si="3"/>
        <v>6</v>
      </c>
      <c r="CH18" s="117">
        <f t="shared" si="4"/>
        <v>16</v>
      </c>
      <c r="CI18" s="118">
        <f t="shared" si="5"/>
        <v>3</v>
      </c>
      <c r="CJ18" s="119">
        <f t="shared" si="6"/>
        <v>3</v>
      </c>
      <c r="CK18" s="120">
        <f t="shared" si="7"/>
        <v>0</v>
      </c>
    </row>
    <row r="19" spans="1:89" x14ac:dyDescent="0.25">
      <c r="A19" s="11" t="s">
        <v>93</v>
      </c>
      <c r="G19" s="65"/>
      <c r="H19" s="9"/>
      <c r="I19" s="9"/>
      <c r="J19" s="9"/>
      <c r="K19" s="9"/>
      <c r="L19" s="65"/>
      <c r="M19" s="9"/>
      <c r="N19" s="9"/>
      <c r="O19" s="9"/>
      <c r="P19" s="9"/>
      <c r="Q19" s="65"/>
      <c r="R19" s="9"/>
      <c r="S19" s="9"/>
      <c r="T19" s="9"/>
      <c r="U19" s="9"/>
      <c r="V19" s="65"/>
      <c r="W19" s="9"/>
      <c r="X19" s="9"/>
      <c r="Y19" s="9"/>
      <c r="Z19" s="9"/>
      <c r="AA19" s="65"/>
      <c r="AB19" s="9"/>
      <c r="AC19" s="9"/>
      <c r="AD19" s="9"/>
      <c r="AE19" s="9"/>
      <c r="AF19" s="65">
        <f>'by L1'!AF19-'by L1'!AB19</f>
        <v>0.33999999999999986</v>
      </c>
      <c r="AG19" s="9">
        <f>'by L1'!AG19-'by L1'!AC19</f>
        <v>0.52000000000000046</v>
      </c>
      <c r="AH19" s="9">
        <f>'by L1'!AH19-'by L1'!AD19</f>
        <v>-0.57000000000000028</v>
      </c>
      <c r="AI19" s="9">
        <f>'by L1'!AI19-'by L1'!AE19</f>
        <v>-4.0000000000000036E-2</v>
      </c>
      <c r="AJ19" s="9">
        <f>'by L1'!AJ19-'by L1'!AF19</f>
        <v>-0.36000000000000032</v>
      </c>
      <c r="AK19" s="65">
        <f>'by L1'!AK19-'by L1'!AF19</f>
        <v>-0.1800000000000006</v>
      </c>
      <c r="AL19" s="9">
        <f>'by L1'!AL19-'by L1'!AG19</f>
        <v>0.5</v>
      </c>
      <c r="AM19" s="9">
        <f>'by L1'!AM19-'by L1'!AH19</f>
        <v>0.15000000000000036</v>
      </c>
      <c r="AN19" s="9">
        <f>'by L1'!AN19-'by L1'!AI19</f>
        <v>0</v>
      </c>
      <c r="AO19" s="9">
        <f>'by L1'!AO19-'by L1'!AJ19</f>
        <v>8.0000000000000071E-2</v>
      </c>
      <c r="AP19" s="65">
        <f>'by L1'!AP19-'by L1'!AK19</f>
        <v>0.40000000000000036</v>
      </c>
      <c r="AQ19" s="9">
        <f>'by L1'!AQ19-'by L1'!AL19</f>
        <v>-0.30000000000000071</v>
      </c>
      <c r="AR19" s="9">
        <f>'by L1'!AR19-'by L1'!AM19</f>
        <v>0</v>
      </c>
      <c r="AS19" s="9">
        <f>'by L1'!AS19-'by L1'!AN19</f>
        <v>9.9999999999999645E-2</v>
      </c>
      <c r="AT19" s="9">
        <f>'by L1'!AT19-'by L1'!AO19</f>
        <v>9.9999999999999645E-2</v>
      </c>
      <c r="AU19" s="65">
        <f>'by L1'!AU19-'by L1'!AP19</f>
        <v>0</v>
      </c>
      <c r="AV19" s="9">
        <f>'by L1'!AV19-'by L1'!AQ19</f>
        <v>0.10000000000000053</v>
      </c>
      <c r="AW19" s="9">
        <f>'by L1'!AW19-'by L1'!AR19</f>
        <v>0</v>
      </c>
      <c r="AX19" s="9">
        <f>'by L1'!AX19-'by L1'!AS19</f>
        <v>0</v>
      </c>
      <c r="AY19" s="9">
        <f>'by L1'!AY19-'by L1'!AT19</f>
        <v>0</v>
      </c>
      <c r="AZ19" s="65">
        <f>'by L1'!AZ19-'by L1'!AU19</f>
        <v>0</v>
      </c>
      <c r="BA19" s="9">
        <f>'by L1'!BA19-'by L1'!AV19</f>
        <v>0</v>
      </c>
      <c r="BB19" s="9">
        <f>'by L1'!BB19-'by L1'!AW19</f>
        <v>0</v>
      </c>
      <c r="BC19" s="9">
        <f>'by L1'!BC19-'by L1'!AX19</f>
        <v>-9.9999999999999645E-2</v>
      </c>
      <c r="BD19" s="9">
        <f>'by L1'!BD19-'by L1'!AY19</f>
        <v>0</v>
      </c>
      <c r="BE19" s="65">
        <f>'by L1'!BE19-'by L1'!AZ19</f>
        <v>9.9999999999999645E-2</v>
      </c>
      <c r="BF19" s="9">
        <f>'by L1'!BF19-'by L1'!BA19</f>
        <v>9.9999999999999645E-2</v>
      </c>
      <c r="BG19" s="9">
        <f>'by L1'!BG19-'by L1'!BB19</f>
        <v>-9.9999999999999645E-2</v>
      </c>
      <c r="BH19" s="9">
        <f>'by L1'!BH19-'by L1'!BC19</f>
        <v>9.9999999999999645E-2</v>
      </c>
      <c r="BI19" s="9">
        <f>'by L1'!BI19-'by L1'!BD19</f>
        <v>0</v>
      </c>
      <c r="BJ19" s="89">
        <f>'by L1'!BJ19-'by L1'!BE19</f>
        <v>0.10000000000000053</v>
      </c>
      <c r="BK19" s="59">
        <f>'by L1'!BK19-'by L1'!BF19</f>
        <v>0.10000000000000053</v>
      </c>
      <c r="BL19" s="59">
        <f>'by L1'!BL19-'by L1'!BG19</f>
        <v>0.19999999999999929</v>
      </c>
      <c r="BM19" s="59">
        <f>'by L1'!BM19-'by L1'!BH19</f>
        <v>9.9999999999999645E-2</v>
      </c>
      <c r="BN19" s="59">
        <f>'by L1'!BN19-'by L1'!BI19</f>
        <v>0.20000000000000018</v>
      </c>
      <c r="BO19" s="65">
        <f>'by L1'!BO19-'by L1'!BJ19</f>
        <v>0.14999999999999947</v>
      </c>
      <c r="BP19" s="9">
        <f>'by L1'!BP19-'by L1'!BK19</f>
        <v>0.12999999999999989</v>
      </c>
      <c r="BQ19" s="9">
        <f>'by L1'!BQ19-'by L1'!BL19</f>
        <v>0.14000000000000057</v>
      </c>
      <c r="BR19" s="9">
        <f>'by L1'!BR19-'by L1'!BM19</f>
        <v>0.13000000000000078</v>
      </c>
      <c r="BS19" s="9">
        <f>'by L1'!BS19-'by L1'!BN19</f>
        <v>0.10000000000000053</v>
      </c>
      <c r="BT19" s="65">
        <f>'by L1'!BT19-'by L1'!BP19</f>
        <v>0.30999999999999961</v>
      </c>
      <c r="BU19" s="9">
        <f>'by L1'!BU19-'by L1'!BQ19</f>
        <v>0.83000000000000007</v>
      </c>
      <c r="BV19" s="9">
        <f>'by L1'!BV19-'by L1'!BR19</f>
        <v>-0.52000000000000046</v>
      </c>
      <c r="BW19" s="9">
        <f>'by L1'!BW19-'by L1'!BS19</f>
        <v>-0.11000000000000032</v>
      </c>
      <c r="BX19" s="9">
        <f>'by L1'!BX19-'by L1'!BT19</f>
        <v>-0.41999999999999993</v>
      </c>
      <c r="BY19" s="65">
        <f>'by L1'!BT19-'by L1'!AA19</f>
        <v>0.59999999999999964</v>
      </c>
      <c r="BZ19" s="144">
        <f>'by L1'!BU19-'by L1'!AB19</f>
        <v>0.62999999999999989</v>
      </c>
      <c r="CA19" s="144">
        <f>'by L1'!BV19-'by L1'!AC19</f>
        <v>0.33000000000000007</v>
      </c>
      <c r="CB19" s="144">
        <f>'by L1'!BW19-'by L1'!AD19</f>
        <v>0.37000000000000011</v>
      </c>
      <c r="CC19" s="144">
        <f>'by L1'!BX19-'by L1'!AE19</f>
        <v>0.47999999999999954</v>
      </c>
      <c r="CD19" s="148">
        <f t="shared" si="0"/>
        <v>2</v>
      </c>
      <c r="CE19" s="116">
        <f t="shared" si="1"/>
        <v>3</v>
      </c>
      <c r="CF19" s="115">
        <f t="shared" si="2"/>
        <v>1</v>
      </c>
      <c r="CG19" s="114">
        <f t="shared" si="3"/>
        <v>3</v>
      </c>
      <c r="CH19" s="117">
        <f t="shared" si="4"/>
        <v>11</v>
      </c>
      <c r="CI19" s="118">
        <f t="shared" si="5"/>
        <v>7</v>
      </c>
      <c r="CJ19" s="119">
        <f t="shared" si="6"/>
        <v>4</v>
      </c>
      <c r="CK19" s="120">
        <f t="shared" si="7"/>
        <v>2</v>
      </c>
    </row>
    <row r="20" spans="1:89" x14ac:dyDescent="0.25">
      <c r="A20" s="11" t="s">
        <v>94</v>
      </c>
      <c r="G20" s="65">
        <f>'by L1'!G20-'by L1'!B20</f>
        <v>0.20000000000000018</v>
      </c>
      <c r="H20" s="9">
        <f>'by L1'!H20-'by L1'!C20</f>
        <v>1.9999999999999574E-2</v>
      </c>
      <c r="I20" s="9">
        <f>'by L1'!I20-'by L1'!D20</f>
        <v>-0.23000000000000043</v>
      </c>
      <c r="J20" s="9">
        <f>'by L1'!J20-'by L1'!E20</f>
        <v>-0.12000000000000011</v>
      </c>
      <c r="K20" s="9">
        <f>'by L1'!K20-'by L1'!F20</f>
        <v>-4.0000000000000036E-2</v>
      </c>
      <c r="L20" s="65">
        <f>'by L1'!L20-'by L1'!G20</f>
        <v>-0.10000000000000053</v>
      </c>
      <c r="M20" s="9">
        <f>'by L1'!M20-'by L1'!H20</f>
        <v>-6.9999999999999396E-2</v>
      </c>
      <c r="N20" s="9">
        <f>'by L1'!N20-'by L1'!I20</f>
        <v>-0.19999999999999929</v>
      </c>
      <c r="O20" s="9">
        <f>'by L1'!O20-'by L1'!J20</f>
        <v>-0.12999999999999989</v>
      </c>
      <c r="P20" s="9">
        <f>'by L1'!P20-'by L1'!K20</f>
        <v>-0.10999999999999943</v>
      </c>
      <c r="Q20" s="65">
        <f>'by L1'!Q20-'by L1'!L20</f>
        <v>-0.30999999999999961</v>
      </c>
      <c r="R20" s="9">
        <f>'by L1'!R20-'by L1'!M20</f>
        <v>-0.17000000000000082</v>
      </c>
      <c r="S20" s="9">
        <f>'by L1'!S20-'by L1'!N20</f>
        <v>-0.17000000000000082</v>
      </c>
      <c r="T20" s="9">
        <f>'by L1'!T20-'by L1'!O20</f>
        <v>-0.22999999999999954</v>
      </c>
      <c r="U20" s="9">
        <f>'by L1'!U20-'by L1'!P20</f>
        <v>-0.23000000000000043</v>
      </c>
      <c r="V20" s="65">
        <f>'by L1'!V20-'by L1'!Q20</f>
        <v>-0.11000000000000032</v>
      </c>
      <c r="W20" s="9">
        <f>'by L1'!W20-'by L1'!R20</f>
        <v>-0.12999999999999989</v>
      </c>
      <c r="X20" s="9">
        <f>'by L1'!X20-'by L1'!S20</f>
        <v>-9.9999999999999645E-2</v>
      </c>
      <c r="Y20" s="9">
        <f>'by L1'!Y20-'by L1'!T20</f>
        <v>-0.16000000000000014</v>
      </c>
      <c r="Z20" s="9">
        <f>'by L1'!Z20-'by L1'!U20</f>
        <v>-8.9999999999999858E-2</v>
      </c>
      <c r="AA20" s="65">
        <f>'by L1'!AA20-'by L1'!V20</f>
        <v>-0.13999999999999968</v>
      </c>
      <c r="AB20" s="9">
        <f>'by L1'!AB20-'by L1'!W20</f>
        <v>-0.14999999999999947</v>
      </c>
      <c r="AC20" s="9">
        <f>'by L1'!AC20-'by L1'!X20</f>
        <v>-4.0000000000000036E-2</v>
      </c>
      <c r="AD20" s="9">
        <f>'by L1'!AD20-'by L1'!Y20</f>
        <v>9.9999999999997868E-3</v>
      </c>
      <c r="AE20" s="9">
        <f>'by L1'!AE20-'by L1'!Z20</f>
        <v>-0.11000000000000032</v>
      </c>
      <c r="AF20" s="65">
        <f>'by L1'!AF20-'by L1'!AA20</f>
        <v>8.9999999999999858E-2</v>
      </c>
      <c r="AG20" s="9">
        <f>'by L1'!AG20-'by L1'!AB20</f>
        <v>6.9999999999999396E-2</v>
      </c>
      <c r="AH20" s="9">
        <f>'by L1'!AH20-'by L1'!AC20</f>
        <v>-7.0000000000000284E-2</v>
      </c>
      <c r="AI20" s="9">
        <f>'by L1'!AI20-'by L1'!AD20</f>
        <v>-6.0000000000000497E-2</v>
      </c>
      <c r="AJ20" s="9">
        <f>'by L1'!AJ20-'by L1'!AE20</f>
        <v>1.0000000000000675E-2</v>
      </c>
      <c r="AK20" s="65">
        <f>'by L1'!AK20-'by L1'!AF20</f>
        <v>-0.23000000000000043</v>
      </c>
      <c r="AL20" s="9">
        <f>'by L1'!AL20-'by L1'!AG20</f>
        <v>0.75</v>
      </c>
      <c r="AM20" s="9">
        <f>'by L1'!AM20-'by L1'!AH20</f>
        <v>0.19000000000000039</v>
      </c>
      <c r="AN20" s="9">
        <f>'by L1'!AN20-'by L1'!AI20</f>
        <v>0.28000000000000025</v>
      </c>
      <c r="AO20" s="9">
        <f>'by L1'!AO20-'by L1'!AJ20</f>
        <v>0.22999999999999954</v>
      </c>
      <c r="AP20" s="65">
        <f>'by L1'!AP20-'by L1'!AK20</f>
        <v>0.5</v>
      </c>
      <c r="AQ20" s="9">
        <f>'by L1'!AQ20-'by L1'!AL20</f>
        <v>-0.5</v>
      </c>
      <c r="AR20" s="9">
        <f>'by L1'!AR20-'by L1'!AM20</f>
        <v>0</v>
      </c>
      <c r="AS20" s="9">
        <f>'by L1'!AS20-'by L1'!AN20</f>
        <v>0</v>
      </c>
      <c r="AT20" s="9">
        <f>'by L1'!AT20-'by L1'!AO20</f>
        <v>0</v>
      </c>
      <c r="AU20" s="65">
        <f>'by L1'!AU20-'by L1'!AP20</f>
        <v>0</v>
      </c>
      <c r="AV20" s="9">
        <f>'by L1'!AV20-'by L1'!AQ20</f>
        <v>0</v>
      </c>
      <c r="AW20" s="9">
        <f>'by L1'!AW20-'by L1'!AR20</f>
        <v>0</v>
      </c>
      <c r="AX20" s="9">
        <f>'by L1'!AX20-'by L1'!AS20</f>
        <v>0</v>
      </c>
      <c r="AY20" s="9">
        <f>'by L1'!AY20-'by L1'!AT20</f>
        <v>0</v>
      </c>
      <c r="AZ20" s="65">
        <f>'by L1'!AZ20-'by L1'!AU20</f>
        <v>-9.9999999999999645E-2</v>
      </c>
      <c r="BA20" s="9">
        <f>'by L1'!BA20-'by L1'!AV20</f>
        <v>0</v>
      </c>
      <c r="BB20" s="9">
        <f>'by L1'!BB20-'by L1'!AW20</f>
        <v>-9.9999999999999645E-2</v>
      </c>
      <c r="BC20" s="9">
        <f>'by L1'!BC20-'by L1'!AX20</f>
        <v>-9.9999999999999645E-2</v>
      </c>
      <c r="BD20" s="9">
        <f>'by L1'!BD20-'by L1'!AY20</f>
        <v>0</v>
      </c>
      <c r="BE20" s="65">
        <f>'by L1'!BE20-'by L1'!AZ20</f>
        <v>0</v>
      </c>
      <c r="BF20" s="9">
        <f>'by L1'!BF20-'by L1'!BA20</f>
        <v>0.10000000000000053</v>
      </c>
      <c r="BG20" s="9">
        <f>'by L1'!BG20-'by L1'!BB20</f>
        <v>0</v>
      </c>
      <c r="BH20" s="9">
        <f>'by L1'!BH20-'by L1'!BC20</f>
        <v>-0.10000000000000053</v>
      </c>
      <c r="BI20" s="9">
        <f>'by L1'!BI20-'by L1'!BD20</f>
        <v>-9.9999999999999645E-2</v>
      </c>
      <c r="BJ20" s="89">
        <f>'by L1'!BJ20-'by L1'!BE20</f>
        <v>-9.9999999999999645E-2</v>
      </c>
      <c r="BK20" s="59">
        <f>'by L1'!BK20-'by L1'!BF20</f>
        <v>-0.10000000000000053</v>
      </c>
      <c r="BL20" s="59">
        <f>'by L1'!BL20-'by L1'!BG20</f>
        <v>0</v>
      </c>
      <c r="BM20" s="59">
        <f>'by L1'!BM20-'by L1'!BH20</f>
        <v>0</v>
      </c>
      <c r="BN20" s="59">
        <f>'by L1'!BN20-'by L1'!BI20</f>
        <v>0</v>
      </c>
      <c r="BO20" s="65">
        <f>'by L1'!BO20-'by L1'!BJ20</f>
        <v>0.27999999999999936</v>
      </c>
      <c r="BP20" s="9">
        <f>'by L1'!BP20-'by L1'!BK20</f>
        <v>0.11000000000000032</v>
      </c>
      <c r="BQ20" s="9">
        <f>'by L1'!BQ20-'by L1'!BL20</f>
        <v>0.22999999999999954</v>
      </c>
      <c r="BR20" s="9">
        <f>'by L1'!BR20-'by L1'!BM20</f>
        <v>0.26000000000000068</v>
      </c>
      <c r="BS20" s="9">
        <f>'by L1'!BS20-'by L1'!BN20</f>
        <v>0.20999999999999996</v>
      </c>
      <c r="BT20" s="65">
        <f>'by L1'!BT20-'by L1'!BP20</f>
        <v>0.52000000000000046</v>
      </c>
      <c r="BU20" s="9">
        <f>'by L1'!BU20-'by L1'!BQ20</f>
        <v>0.13999999999999968</v>
      </c>
      <c r="BV20" s="9">
        <f>'by L1'!BV20-'by L1'!BR20</f>
        <v>-0.20999999999999996</v>
      </c>
      <c r="BW20" s="9">
        <f>'by L1'!BW20-'by L1'!BS20</f>
        <v>-4.9999999999999822E-2</v>
      </c>
      <c r="BX20" s="9">
        <f>'by L1'!BX20-'by L1'!BT20</f>
        <v>-0.29000000000000004</v>
      </c>
      <c r="BY20" s="65">
        <f>'by L1'!BT20-'by L1'!B20</f>
        <v>3.0000000000000249E-2</v>
      </c>
      <c r="BZ20" s="144">
        <f>'by L1'!BU20-'by L1'!C20</f>
        <v>-1.0000000000000675E-2</v>
      </c>
      <c r="CA20" s="144">
        <f>'by L1'!BV20-'by L1'!D20</f>
        <v>-0.46999999999999975</v>
      </c>
      <c r="CB20" s="144">
        <f>'by L1'!BW20-'by L1'!E20</f>
        <v>-0.34999999999999964</v>
      </c>
      <c r="CC20" s="144">
        <f>'by L1'!BX20-'by L1'!F20</f>
        <v>-0.19999999999999929</v>
      </c>
      <c r="CD20" s="148">
        <f t="shared" si="0"/>
        <v>0</v>
      </c>
      <c r="CE20" s="116">
        <f t="shared" si="1"/>
        <v>3</v>
      </c>
      <c r="CF20" s="115">
        <f t="shared" si="2"/>
        <v>14</v>
      </c>
      <c r="CG20" s="114">
        <f t="shared" si="3"/>
        <v>17</v>
      </c>
      <c r="CH20" s="117">
        <f t="shared" si="4"/>
        <v>7</v>
      </c>
      <c r="CI20" s="118">
        <f t="shared" si="5"/>
        <v>6</v>
      </c>
      <c r="CJ20" s="119">
        <f t="shared" si="6"/>
        <v>4</v>
      </c>
      <c r="CK20" s="120">
        <f t="shared" si="7"/>
        <v>2</v>
      </c>
    </row>
    <row r="21" spans="1:89" x14ac:dyDescent="0.25">
      <c r="A21" s="11" t="s">
        <v>95</v>
      </c>
      <c r="G21" s="65">
        <f>'by L1'!G21-'by L1'!B21</f>
        <v>6.9999999999999396E-2</v>
      </c>
      <c r="H21" s="9">
        <f>'by L1'!H21-'by L1'!C21</f>
        <v>-4.0000000000000036E-2</v>
      </c>
      <c r="I21" s="9">
        <f>'by L1'!I21-'by L1'!D21</f>
        <v>-0.15000000000000036</v>
      </c>
      <c r="J21" s="9">
        <f>'by L1'!J21-'by L1'!E21</f>
        <v>-6.0000000000000497E-2</v>
      </c>
      <c r="K21" s="9">
        <f>'by L1'!K21-'by L1'!F21</f>
        <v>-5.0000000000000711E-2</v>
      </c>
      <c r="L21" s="65">
        <f>'by L1'!L21-'by L1'!G21</f>
        <v>-4.0000000000000036E-2</v>
      </c>
      <c r="M21" s="9">
        <f>'by L1'!M21-'by L1'!H21</f>
        <v>-0.12000000000000011</v>
      </c>
      <c r="N21" s="9">
        <f>'by L1'!N21-'by L1'!I21</f>
        <v>-0.26999999999999957</v>
      </c>
      <c r="O21" s="9">
        <f>'by L1'!O21-'by L1'!J21</f>
        <v>-0.16999999999999993</v>
      </c>
      <c r="P21" s="9">
        <f>'by L1'!P21-'by L1'!K21</f>
        <v>-0.14999999999999947</v>
      </c>
      <c r="Q21" s="65">
        <f>'by L1'!Q21-'by L1'!L21</f>
        <v>-0.16999999999999993</v>
      </c>
      <c r="R21" s="9">
        <f>'by L1'!R21-'by L1'!M21</f>
        <v>-0.13999999999999968</v>
      </c>
      <c r="S21" s="9">
        <f>'by L1'!S21-'by L1'!N21</f>
        <v>-0.20000000000000018</v>
      </c>
      <c r="T21" s="9">
        <f>'by L1'!T21-'by L1'!O21</f>
        <v>-0.24000000000000021</v>
      </c>
      <c r="U21" s="9">
        <f>'by L1'!U21-'by L1'!P21</f>
        <v>-0.19000000000000039</v>
      </c>
      <c r="V21" s="65">
        <f>'by L1'!V21-'by L1'!Q21</f>
        <v>-0.17999999999999972</v>
      </c>
      <c r="W21" s="9">
        <f>'by L1'!W21-'by L1'!R21</f>
        <v>-0.12000000000000011</v>
      </c>
      <c r="X21" s="9">
        <f>'by L1'!X21-'by L1'!S21</f>
        <v>-0.20000000000000018</v>
      </c>
      <c r="Y21" s="9">
        <f>'by L1'!Y21-'by L1'!T21</f>
        <v>-0.1899999999999995</v>
      </c>
      <c r="Z21" s="9">
        <f>'by L1'!Z21-'by L1'!U21</f>
        <v>-0.12999999999999989</v>
      </c>
      <c r="AA21" s="65">
        <f>'by L1'!AA21-'by L1'!V21</f>
        <v>-9.9999999999999645E-2</v>
      </c>
      <c r="AB21" s="9">
        <f>'by L1'!AB21-'by L1'!W21</f>
        <v>-0.11000000000000032</v>
      </c>
      <c r="AC21" s="9">
        <f>'by L1'!AC21-'by L1'!X21</f>
        <v>-0.10999999999999943</v>
      </c>
      <c r="AD21" s="9">
        <f>'by L1'!AD21-'by L1'!Y21</f>
        <v>-0.16000000000000014</v>
      </c>
      <c r="AE21" s="9">
        <f>'by L1'!AE21-'by L1'!Z21</f>
        <v>-0.16000000000000014</v>
      </c>
      <c r="AF21" s="65">
        <f>'by L1'!AF21-'by L1'!AA21</f>
        <v>-2.0000000000000462E-2</v>
      </c>
      <c r="AG21" s="9">
        <f>'by L1'!AG21-'by L1'!AB21</f>
        <v>-4.9999999999999822E-2</v>
      </c>
      <c r="AH21" s="9">
        <f>'by L1'!AH21-'by L1'!AC21</f>
        <v>-2.0000000000000462E-2</v>
      </c>
      <c r="AI21" s="9">
        <f>'by L1'!AI21-'by L1'!AD21</f>
        <v>-9.9999999999997868E-3</v>
      </c>
      <c r="AJ21" s="9">
        <f>'by L1'!AJ21-'by L1'!AE21</f>
        <v>-3.0000000000000249E-2</v>
      </c>
      <c r="AK21" s="65">
        <f>'by L1'!AK21-'by L1'!AF21</f>
        <v>-0.24000000000000021</v>
      </c>
      <c r="AL21" s="9">
        <f>'by L1'!AL21-'by L1'!AG21</f>
        <v>0.79999999999999982</v>
      </c>
      <c r="AM21" s="9">
        <f>'by L1'!AM21-'by L1'!AH21</f>
        <v>0.12999999999999989</v>
      </c>
      <c r="AN21" s="9">
        <f>'by L1'!AN21-'by L1'!AI21</f>
        <v>0.16999999999999993</v>
      </c>
      <c r="AO21" s="9">
        <f>'by L1'!AO21-'by L1'!AJ21</f>
        <v>0.1800000000000006</v>
      </c>
      <c r="AP21" s="65">
        <f>'by L1'!AP21-'by L1'!AK21</f>
        <v>0.5</v>
      </c>
      <c r="AQ21" s="9">
        <f>'by L1'!AQ21-'by L1'!AL21</f>
        <v>-0.59999999999999964</v>
      </c>
      <c r="AR21" s="9">
        <f>'by L1'!AR21-'by L1'!AM21</f>
        <v>0</v>
      </c>
      <c r="AS21" s="9">
        <f>'by L1'!AS21-'by L1'!AN21</f>
        <v>0</v>
      </c>
      <c r="AT21" s="9">
        <f>'by L1'!AT21-'by L1'!AO21</f>
        <v>0</v>
      </c>
      <c r="AU21" s="65">
        <f>'by L1'!AU21-'by L1'!AP21</f>
        <v>-9.9999999999999645E-2</v>
      </c>
      <c r="AV21" s="9">
        <f>'by L1'!AV21-'by L1'!AQ21</f>
        <v>0</v>
      </c>
      <c r="AW21" s="9">
        <f>'by L1'!AW21-'by L1'!AR21</f>
        <v>0</v>
      </c>
      <c r="AX21" s="9">
        <f>'by L1'!AX21-'by L1'!AS21</f>
        <v>0</v>
      </c>
      <c r="AY21" s="9">
        <f>'by L1'!AY21-'by L1'!AT21</f>
        <v>0</v>
      </c>
      <c r="AZ21" s="65">
        <f>'by L1'!AZ21-'by L1'!AU21</f>
        <v>0</v>
      </c>
      <c r="BA21" s="9">
        <f>'by L1'!BA21-'by L1'!AV21</f>
        <v>0</v>
      </c>
      <c r="BB21" s="9">
        <f>'by L1'!BB21-'by L1'!AW21</f>
        <v>0</v>
      </c>
      <c r="BC21" s="9">
        <f>'by L1'!BC21-'by L1'!AX21</f>
        <v>0</v>
      </c>
      <c r="BD21" s="9">
        <f>'by L1'!BD21-'by L1'!AY21</f>
        <v>0</v>
      </c>
      <c r="BE21" s="65">
        <f>'by L1'!BE21-'by L1'!AZ21</f>
        <v>0</v>
      </c>
      <c r="BF21" s="9">
        <f>'by L1'!BF21-'by L1'!BA21</f>
        <v>0</v>
      </c>
      <c r="BG21" s="9">
        <f>'by L1'!BG21-'by L1'!BB21</f>
        <v>0</v>
      </c>
      <c r="BH21" s="9">
        <f>'by L1'!BH21-'by L1'!BC21</f>
        <v>-0.10000000000000053</v>
      </c>
      <c r="BI21" s="9">
        <f>'by L1'!BI21-'by L1'!BD21</f>
        <v>0</v>
      </c>
      <c r="BJ21" s="89">
        <f>'by L1'!BJ21-'by L1'!BE21</f>
        <v>-9.9999999999999645E-2</v>
      </c>
      <c r="BK21" s="59">
        <f>'by L1'!BK21-'by L1'!BF21</f>
        <v>0</v>
      </c>
      <c r="BL21" s="59">
        <f>'by L1'!BL21-'by L1'!BG21</f>
        <v>0</v>
      </c>
      <c r="BM21" s="59">
        <f>'by L1'!BM21-'by L1'!BH21</f>
        <v>0</v>
      </c>
      <c r="BN21" s="59">
        <f>'by L1'!BN21-'by L1'!BI21</f>
        <v>-0.10000000000000053</v>
      </c>
      <c r="BO21" s="65">
        <f>'by L1'!BO21-'by L1'!BJ21</f>
        <v>0.26999999999999957</v>
      </c>
      <c r="BP21" s="9">
        <f>'by L1'!BP21-'by L1'!BK21</f>
        <v>0.12999999999999989</v>
      </c>
      <c r="BQ21" s="9">
        <f>'by L1'!BQ21-'by L1'!BL21</f>
        <v>0.14000000000000057</v>
      </c>
      <c r="BR21" s="9">
        <f>'by L1'!BR21-'by L1'!BM21</f>
        <v>0.27000000000000046</v>
      </c>
      <c r="BS21" s="9">
        <f>'by L1'!BS21-'by L1'!BN21</f>
        <v>0.24000000000000021</v>
      </c>
      <c r="BT21" s="65">
        <f>'by L1'!BT21-'by L1'!BP21</f>
        <v>0.5600000000000005</v>
      </c>
      <c r="BU21" s="9">
        <f>'by L1'!BU21-'by L1'!BQ21</f>
        <v>0.22999999999999954</v>
      </c>
      <c r="BV21" s="9">
        <f>'by L1'!BV21-'by L1'!BR21</f>
        <v>-0.44000000000000039</v>
      </c>
      <c r="BW21" s="9">
        <f>'by L1'!BW21-'by L1'!BS21</f>
        <v>-9.9999999999997868E-3</v>
      </c>
      <c r="BX21" s="9">
        <f>'by L1'!BX21-'by L1'!BT21</f>
        <v>-0.35000000000000053</v>
      </c>
      <c r="BY21" s="65">
        <f>'by L1'!BT21-'by L1'!B21</f>
        <v>-8.9999999999999858E-2</v>
      </c>
      <c r="BZ21" s="144">
        <f>'by L1'!BU21-'by L1'!C21</f>
        <v>-0.20999999999999996</v>
      </c>
      <c r="CA21" s="144">
        <f>'by L1'!BV21-'by L1'!D21</f>
        <v>-0.69000000000000039</v>
      </c>
      <c r="CB21" s="144">
        <f>'by L1'!BW21-'by L1'!E21</f>
        <v>-0.53000000000000025</v>
      </c>
      <c r="CC21" s="144">
        <f>'by L1'!BX21-'by L1'!F21</f>
        <v>-0.39000000000000057</v>
      </c>
      <c r="CD21" s="148">
        <f t="shared" si="0"/>
        <v>1</v>
      </c>
      <c r="CE21" s="116">
        <f t="shared" si="1"/>
        <v>3</v>
      </c>
      <c r="CF21" s="115">
        <f t="shared" si="2"/>
        <v>17</v>
      </c>
      <c r="CG21" s="114">
        <f t="shared" si="3"/>
        <v>16</v>
      </c>
      <c r="CH21" s="117">
        <f t="shared" si="4"/>
        <v>1</v>
      </c>
      <c r="CI21" s="118">
        <f t="shared" si="5"/>
        <v>7</v>
      </c>
      <c r="CJ21" s="119">
        <f t="shared" si="6"/>
        <v>3</v>
      </c>
      <c r="CK21" s="120">
        <f t="shared" si="7"/>
        <v>2</v>
      </c>
    </row>
    <row r="22" spans="1:89" x14ac:dyDescent="0.25">
      <c r="A22" s="11" t="s">
        <v>126</v>
      </c>
      <c r="G22" s="65"/>
      <c r="H22" s="9"/>
      <c r="I22" s="9"/>
      <c r="J22" s="9"/>
      <c r="K22" s="9"/>
      <c r="L22" s="65"/>
      <c r="M22" s="9"/>
      <c r="N22" s="9"/>
      <c r="O22" s="9"/>
      <c r="P22" s="9"/>
      <c r="Q22" s="65"/>
      <c r="R22" s="9"/>
      <c r="S22" s="9"/>
      <c r="T22" s="9"/>
      <c r="U22" s="9"/>
      <c r="V22" s="65"/>
      <c r="W22" s="9"/>
      <c r="X22" s="9"/>
      <c r="Y22" s="9"/>
      <c r="Z22" s="9"/>
      <c r="AA22" s="65"/>
      <c r="AB22" s="9"/>
      <c r="AC22" s="9"/>
      <c r="AD22" s="9"/>
      <c r="AE22" s="9"/>
      <c r="AF22" s="65"/>
      <c r="AG22" s="9"/>
      <c r="AH22" s="9"/>
      <c r="AI22" s="9"/>
      <c r="AJ22" s="9"/>
      <c r="AK22" s="65"/>
      <c r="AL22" s="9"/>
      <c r="AM22" s="9"/>
      <c r="AN22" s="9"/>
      <c r="AO22" s="9"/>
      <c r="AP22" s="65"/>
      <c r="AQ22" s="9"/>
      <c r="AR22" s="9"/>
      <c r="AS22" s="9"/>
      <c r="AT22" s="9"/>
      <c r="AU22" s="65"/>
      <c r="AV22" s="9"/>
      <c r="AW22" s="9"/>
      <c r="AX22" s="9"/>
      <c r="AY22" s="9"/>
      <c r="AZ22" s="65"/>
      <c r="BA22" s="9"/>
      <c r="BB22" s="9"/>
      <c r="BC22" s="9"/>
      <c r="BD22" s="9"/>
      <c r="BE22" s="65"/>
      <c r="BF22" s="9"/>
      <c r="BG22" s="9"/>
      <c r="BH22" s="9"/>
      <c r="BI22" s="9"/>
      <c r="BJ22" s="89"/>
      <c r="BK22" s="59"/>
      <c r="BL22" s="59"/>
      <c r="BM22" s="59"/>
      <c r="BN22" s="59"/>
      <c r="BO22" s="65">
        <f>'by L1'!BO22-'by L1'!AA22</f>
        <v>0.71</v>
      </c>
      <c r="BP22" s="9">
        <f>'by L1'!BP22-'by L1'!AB22</f>
        <v>0.27999999999999936</v>
      </c>
      <c r="BQ22" s="9">
        <f>'by L1'!BQ22-'by L1'!AC22</f>
        <v>0.33000000000000007</v>
      </c>
      <c r="BR22" s="9">
        <f>'by L1'!BR22-'by L1'!AD22</f>
        <v>7.0000000000000284E-2</v>
      </c>
      <c r="BS22" s="9">
        <f>'by L1'!BS22-'by L1'!AE22</f>
        <v>0.34999999999999964</v>
      </c>
      <c r="BT22" s="65">
        <f>'by L1'!BT22-'by L1'!BP22</f>
        <v>0.49000000000000021</v>
      </c>
      <c r="BU22" s="9">
        <f>'by L1'!BU22-'by L1'!BQ22</f>
        <v>-5.9999999999999609E-2</v>
      </c>
      <c r="BV22" s="9">
        <f>'by L1'!BV22-'by L1'!BR22</f>
        <v>-1.0300000000000002</v>
      </c>
      <c r="BW22" s="9">
        <f>'by L1'!BW22-'by L1'!BS22</f>
        <v>-0.25</v>
      </c>
      <c r="BX22" s="9">
        <f>'by L1'!BX22-'by L1'!BT22</f>
        <v>-0.27999999999999936</v>
      </c>
      <c r="BY22" s="65">
        <f>'by L1'!BT22-'by L1'!AA22</f>
        <v>0.87000000000000011</v>
      </c>
      <c r="BZ22" s="144">
        <f>'by L1'!BU22-'by L1'!AB22</f>
        <v>0.41999999999999993</v>
      </c>
      <c r="CA22" s="144">
        <f>'by L1'!BV22-'by L1'!AC22</f>
        <v>-8.0000000000000071E-2</v>
      </c>
      <c r="CB22" s="144">
        <f>'by L1'!BW22-'by L1'!AD22</f>
        <v>-0.59999999999999964</v>
      </c>
      <c r="CC22" s="144">
        <f>'by L1'!BX22-'by L1'!AE22</f>
        <v>0.16000000000000014</v>
      </c>
      <c r="CD22" s="148">
        <f t="shared" si="0"/>
        <v>1</v>
      </c>
      <c r="CE22" s="116">
        <f t="shared" si="1"/>
        <v>1</v>
      </c>
      <c r="CF22" s="115">
        <f t="shared" si="2"/>
        <v>0</v>
      </c>
      <c r="CG22" s="114">
        <f t="shared" si="3"/>
        <v>1</v>
      </c>
      <c r="CH22" s="117">
        <f t="shared" si="4"/>
        <v>1</v>
      </c>
      <c r="CI22" s="118">
        <f t="shared" si="5"/>
        <v>0</v>
      </c>
      <c r="CJ22" s="119">
        <f t="shared" si="6"/>
        <v>4</v>
      </c>
      <c r="CK22" s="120">
        <f t="shared" si="7"/>
        <v>1</v>
      </c>
    </row>
    <row r="23" spans="1:89" x14ac:dyDescent="0.25">
      <c r="A23" s="11" t="s">
        <v>96</v>
      </c>
      <c r="G23" s="65">
        <f>'by L1'!G23-'by L1'!B23</f>
        <v>0.10000000000000053</v>
      </c>
      <c r="H23" s="9">
        <f>'by L1'!H23-'by L1'!C23</f>
        <v>0.13999999999999968</v>
      </c>
      <c r="I23" s="9">
        <f>'by L1'!I23-'by L1'!D23</f>
        <v>9.9999999999997868E-3</v>
      </c>
      <c r="J23" s="9">
        <f>'by L1'!J23-'by L1'!E23</f>
        <v>-2.9999999999999361E-2</v>
      </c>
      <c r="K23" s="9">
        <f>'by L1'!K23-'by L1'!F23</f>
        <v>4.9999999999999822E-2</v>
      </c>
      <c r="L23" s="65">
        <f>'by L1'!L23-'by L1'!G23</f>
        <v>9.9999999999997868E-3</v>
      </c>
      <c r="M23" s="9">
        <f>'by L1'!M23-'by L1'!H23</f>
        <v>0.16999999999999993</v>
      </c>
      <c r="N23" s="9">
        <f>'by L1'!N23-'by L1'!I23</f>
        <v>9.9999999999997868E-3</v>
      </c>
      <c r="O23" s="9">
        <f>'by L1'!O23-'by L1'!J23</f>
        <v>9.9999999999997868E-3</v>
      </c>
      <c r="P23" s="9">
        <f>'by L1'!P23-'by L1'!K23</f>
        <v>6.0000000000000497E-2</v>
      </c>
      <c r="Q23" s="65">
        <f>'by L1'!Q23-'by L1'!L23</f>
        <v>-3.0000000000000249E-2</v>
      </c>
      <c r="R23" s="9">
        <f>'by L1'!R23-'by L1'!M23</f>
        <v>4.9999999999999822E-2</v>
      </c>
      <c r="S23" s="9">
        <f>'by L1'!S23-'by L1'!N23</f>
        <v>4.0000000000000036E-2</v>
      </c>
      <c r="T23" s="9">
        <f>'by L1'!T23-'by L1'!O23</f>
        <v>4.0000000000000036E-2</v>
      </c>
      <c r="U23" s="9">
        <f>'by L1'!U23-'by L1'!P23</f>
        <v>1.9999999999999574E-2</v>
      </c>
      <c r="V23" s="65">
        <f>'by L1'!V23-'by L1'!Q23</f>
        <v>6.0000000000000497E-2</v>
      </c>
      <c r="W23" s="9">
        <f>'by L1'!W23-'by L1'!R23</f>
        <v>-2.9999999999999361E-2</v>
      </c>
      <c r="X23" s="9">
        <f>'by L1'!X23-'by L1'!S23</f>
        <v>4.0000000000000036E-2</v>
      </c>
      <c r="Y23" s="9">
        <f>'by L1'!Y23-'by L1'!T23</f>
        <v>-9.9999999999997868E-3</v>
      </c>
      <c r="Z23" s="9">
        <f>'by L1'!Z23-'by L1'!U23</f>
        <v>2.0000000000000462E-2</v>
      </c>
      <c r="AA23" s="65">
        <f>'by L1'!AA23-'by L1'!V23</f>
        <v>-5.0000000000000711E-2</v>
      </c>
      <c r="AB23" s="9">
        <f>'by L1'!AB23-'by L1'!W23</f>
        <v>-9.9999999999997868E-3</v>
      </c>
      <c r="AC23" s="9">
        <f>'by L1'!AC23-'by L1'!X23</f>
        <v>2.0000000000000462E-2</v>
      </c>
      <c r="AD23" s="9">
        <f>'by L1'!AD23-'by L1'!Y23</f>
        <v>2.9999999999999361E-2</v>
      </c>
      <c r="AE23" s="9">
        <f>'by L1'!AE23-'by L1'!Z23</f>
        <v>-9.9999999999997868E-3</v>
      </c>
      <c r="AF23" s="65">
        <f>'by L1'!AF23-'by L1'!AA23</f>
        <v>0.1800000000000006</v>
      </c>
      <c r="AG23" s="9">
        <f>'by L1'!AG23-'by L1'!AB23</f>
        <v>0.13999999999999968</v>
      </c>
      <c r="AH23" s="9">
        <f>'by L1'!AH23-'by L1'!AC23</f>
        <v>6.9999999999999396E-2</v>
      </c>
      <c r="AI23" s="9">
        <f>'by L1'!AI23-'by L1'!AD23</f>
        <v>7.0000000000000284E-2</v>
      </c>
      <c r="AJ23" s="9">
        <f>'by L1'!AJ23-'by L1'!AE23</f>
        <v>0.11999999999999922</v>
      </c>
      <c r="AK23" s="65">
        <f>'by L1'!AK23-'by L1'!AF23</f>
        <v>0.12000000000000011</v>
      </c>
      <c r="AL23" s="9">
        <f>'by L1'!AL23-'by L1'!AG23</f>
        <v>-7.0000000000000284E-2</v>
      </c>
      <c r="AM23" s="9">
        <f>'by L1'!AM23-'by L1'!AH23</f>
        <v>4.0000000000000036E-2</v>
      </c>
      <c r="AN23" s="9">
        <f>'by L1'!AN23-'by L1'!AI23</f>
        <v>8.0000000000000071E-2</v>
      </c>
      <c r="AO23" s="9">
        <f>'by L1'!AO23-'by L1'!AJ23</f>
        <v>0.10000000000000053</v>
      </c>
      <c r="AP23" s="65">
        <f>'by L1'!AP23-'by L1'!AK23</f>
        <v>-0.10000000000000053</v>
      </c>
      <c r="AQ23" s="9">
        <f>'by L1'!AQ23-'by L1'!AL23</f>
        <v>0.10000000000000053</v>
      </c>
      <c r="AR23" s="9">
        <f>'by L1'!AR23-'by L1'!AM23</f>
        <v>0</v>
      </c>
      <c r="AS23" s="9">
        <f>'by L1'!AS23-'by L1'!AN23</f>
        <v>0</v>
      </c>
      <c r="AT23" s="9">
        <f>'by L1'!AT23-'by L1'!AO23</f>
        <v>-0.10000000000000053</v>
      </c>
      <c r="AU23" s="65">
        <f>'by L1'!AU23-'by L1'!AP23</f>
        <v>0</v>
      </c>
      <c r="AV23" s="9">
        <f>'by L1'!AV23-'by L1'!AQ23</f>
        <v>9.9999999999999645E-2</v>
      </c>
      <c r="AW23" s="9">
        <f>'by L1'!AW23-'by L1'!AR23</f>
        <v>0.10000000000000053</v>
      </c>
      <c r="AX23" s="9">
        <f>'by L1'!AX23-'by L1'!AS23</f>
        <v>0</v>
      </c>
      <c r="AY23" s="9">
        <f>'by L1'!AY23-'by L1'!AT23</f>
        <v>0.10000000000000053</v>
      </c>
      <c r="AZ23" s="65">
        <f>'by L1'!AZ23-'by L1'!AU23</f>
        <v>0.10000000000000053</v>
      </c>
      <c r="BA23" s="9">
        <f>'by L1'!BA23-'by L1'!AV23</f>
        <v>0</v>
      </c>
      <c r="BB23" s="9">
        <f>'by L1'!BB23-'by L1'!AW23</f>
        <v>0</v>
      </c>
      <c r="BC23" s="9">
        <f>'by L1'!BC23-'by L1'!AX23</f>
        <v>9.9999999999999645E-2</v>
      </c>
      <c r="BD23" s="9">
        <f>'by L1'!BD23-'by L1'!AY23</f>
        <v>0</v>
      </c>
      <c r="BE23" s="65">
        <f>'by L1'!BE23-'by L1'!AZ23</f>
        <v>9.9999999999999645E-2</v>
      </c>
      <c r="BF23" s="9">
        <f>'by L1'!BF23-'by L1'!BA23</f>
        <v>0.20000000000000018</v>
      </c>
      <c r="BG23" s="9">
        <f>'by L1'!BG23-'by L1'!BB23</f>
        <v>9.9999999999999645E-2</v>
      </c>
      <c r="BH23" s="9">
        <f>'by L1'!BH23-'by L1'!BC23</f>
        <v>0.10000000000000053</v>
      </c>
      <c r="BI23" s="9">
        <f>'by L1'!BI23-'by L1'!BD23</f>
        <v>0.20000000000000018</v>
      </c>
      <c r="BJ23" s="89">
        <f>'by L1'!BJ23-'by L1'!BE23</f>
        <v>0</v>
      </c>
      <c r="BK23" s="59">
        <f>'by L1'!BK23-'by L1'!BF23</f>
        <v>-0.10000000000000053</v>
      </c>
      <c r="BL23" s="59">
        <f>'by L1'!BL23-'by L1'!BG23</f>
        <v>0</v>
      </c>
      <c r="BM23" s="59">
        <f>'by L1'!BM23-'by L1'!BH23</f>
        <v>0</v>
      </c>
      <c r="BN23" s="59">
        <f>'by L1'!BN23-'by L1'!BI23</f>
        <v>0</v>
      </c>
      <c r="BO23" s="65">
        <f>'by L1'!BO23-'by L1'!BJ23</f>
        <v>4.0000000000000036E-2</v>
      </c>
      <c r="BP23" s="9">
        <f>'by L1'!BP23-'by L1'!BK23</f>
        <v>7.0000000000000284E-2</v>
      </c>
      <c r="BQ23" s="9">
        <f>'by L1'!BQ23-'by L1'!BL23</f>
        <v>-1.9999999999999574E-2</v>
      </c>
      <c r="BR23" s="9">
        <f>'by L1'!BR23-'by L1'!BM23</f>
        <v>5.9999999999999609E-2</v>
      </c>
      <c r="BS23" s="9">
        <f>'by L1'!BS23-'by L1'!BN23</f>
        <v>-3.0000000000000249E-2</v>
      </c>
      <c r="BT23" s="65">
        <f>'by L1'!BT23-'by L1'!BP23</f>
        <v>-4.9999999999999822E-2</v>
      </c>
      <c r="BU23" s="9">
        <f>'by L1'!BU23-'by L1'!BQ23</f>
        <v>0.87999999999999989</v>
      </c>
      <c r="BV23" s="9">
        <f>'by L1'!BV23-'by L1'!BR23</f>
        <v>-0.58999999999999986</v>
      </c>
      <c r="BW23" s="9">
        <f>'by L1'!BW23-'by L1'!BS23</f>
        <v>-8.9999999999999858E-2</v>
      </c>
      <c r="BX23" s="9">
        <f>'by L1'!BX23-'by L1'!BT23</f>
        <v>-0.25</v>
      </c>
      <c r="BY23" s="65">
        <f>'by L1'!BT23-'by L1'!B23</f>
        <v>0.61000000000000032</v>
      </c>
      <c r="BZ23" s="144">
        <f>'by L1'!BU23-'by L1'!C23</f>
        <v>0.75</v>
      </c>
      <c r="CA23" s="144">
        <f>'by L1'!BV23-'by L1'!D23</f>
        <v>0.29999999999999982</v>
      </c>
      <c r="CB23" s="144">
        <f>'by L1'!BW23-'by L1'!E23</f>
        <v>0.47000000000000064</v>
      </c>
      <c r="CC23" s="144">
        <f>'by L1'!BX23-'by L1'!F23</f>
        <v>0.53000000000000025</v>
      </c>
      <c r="CD23" s="148">
        <f t="shared" si="0"/>
        <v>1</v>
      </c>
      <c r="CE23" s="116">
        <f t="shared" si="1"/>
        <v>0</v>
      </c>
      <c r="CF23" s="115">
        <f t="shared" si="2"/>
        <v>0</v>
      </c>
      <c r="CG23" s="114">
        <f t="shared" si="3"/>
        <v>15</v>
      </c>
      <c r="CH23" s="117">
        <f t="shared" si="4"/>
        <v>34</v>
      </c>
      <c r="CI23" s="118">
        <f t="shared" si="5"/>
        <v>8</v>
      </c>
      <c r="CJ23" s="119">
        <f t="shared" si="6"/>
        <v>0</v>
      </c>
      <c r="CK23" s="120">
        <f t="shared" si="7"/>
        <v>1</v>
      </c>
    </row>
    <row r="24" spans="1:89" x14ac:dyDescent="0.25">
      <c r="A24" s="11" t="s">
        <v>97</v>
      </c>
      <c r="G24" s="65"/>
      <c r="H24" s="9"/>
      <c r="I24" s="9"/>
      <c r="J24" s="9"/>
      <c r="K24" s="9"/>
      <c r="L24" s="65"/>
      <c r="M24" s="9"/>
      <c r="N24" s="9"/>
      <c r="O24" s="9"/>
      <c r="P24" s="9"/>
      <c r="Q24" s="65"/>
      <c r="R24" s="9"/>
      <c r="S24" s="9"/>
      <c r="T24" s="9"/>
      <c r="U24" s="9"/>
      <c r="V24" s="65"/>
      <c r="W24" s="9"/>
      <c r="X24" s="9"/>
      <c r="Y24" s="9"/>
      <c r="Z24" s="9"/>
      <c r="AA24" s="65"/>
      <c r="AB24" s="9"/>
      <c r="AC24" s="9"/>
      <c r="AD24" s="9"/>
      <c r="AE24" s="9"/>
      <c r="AF24" s="65">
        <f>'by L1'!AF24-'by L1'!AB24</f>
        <v>-0.30999999999999961</v>
      </c>
      <c r="AG24" s="9">
        <f>'by L1'!AG24-'by L1'!AC24</f>
        <v>1.1899999999999995</v>
      </c>
      <c r="AH24" s="9">
        <f>'by L1'!AH24-'by L1'!AD24</f>
        <v>-0.20000000000000018</v>
      </c>
      <c r="AI24" s="9">
        <f>'by L1'!AI24-'by L1'!AE24</f>
        <v>0.12999999999999989</v>
      </c>
      <c r="AJ24" s="9">
        <f>'by L1'!AJ24-'by L1'!AF24</f>
        <v>5.9999999999999609E-2</v>
      </c>
      <c r="AK24" s="65">
        <f>'by L1'!AK24-'by L1'!AF24</f>
        <v>0.75999999999999979</v>
      </c>
      <c r="AL24" s="9">
        <f>'by L1'!AL24-'by L1'!AG24</f>
        <v>-0.36999999999999922</v>
      </c>
      <c r="AM24" s="9">
        <f>'by L1'!AM24-'by L1'!AH24</f>
        <v>1.9999999999999574E-2</v>
      </c>
      <c r="AN24" s="9">
        <f>'by L1'!AN24-'by L1'!AI24</f>
        <v>0.12000000000000011</v>
      </c>
      <c r="AO24" s="9">
        <f>'by L1'!AO24-'by L1'!AJ24</f>
        <v>0.10000000000000053</v>
      </c>
      <c r="AP24" s="65">
        <f>'by L1'!AP24-'by L1'!AK24</f>
        <v>-0.5</v>
      </c>
      <c r="AQ24" s="9">
        <f>'by L1'!AQ24-'by L1'!AL24</f>
        <v>0.59999999999999964</v>
      </c>
      <c r="AR24" s="9">
        <f>'by L1'!AR24-'by L1'!AM24</f>
        <v>0</v>
      </c>
      <c r="AS24" s="9">
        <f>'by L1'!AS24-'by L1'!AN24</f>
        <v>0</v>
      </c>
      <c r="AT24" s="9">
        <f>'by L1'!AT24-'by L1'!AO24</f>
        <v>9.9999999999999645E-2</v>
      </c>
      <c r="AU24" s="65">
        <f>'by L1'!AU24-'by L1'!AP24</f>
        <v>-9.9999999999999645E-2</v>
      </c>
      <c r="AV24" s="9">
        <f>'by L1'!AV24-'by L1'!AQ24</f>
        <v>0</v>
      </c>
      <c r="AW24" s="9">
        <f>'by L1'!AW24-'by L1'!AR24</f>
        <v>0.10000000000000053</v>
      </c>
      <c r="AX24" s="9">
        <f>'by L1'!AX24-'by L1'!AS24</f>
        <v>0</v>
      </c>
      <c r="AY24" s="9">
        <f>'by L1'!AY24-'by L1'!AT24</f>
        <v>0</v>
      </c>
      <c r="AZ24" s="65">
        <f>'by L1'!AZ24-'by L1'!AU24</f>
        <v>9.9999999999999645E-2</v>
      </c>
      <c r="BA24" s="9">
        <f>'by L1'!BA24-'by L1'!AV24</f>
        <v>0</v>
      </c>
      <c r="BB24" s="9">
        <f>'by L1'!BB24-'by L1'!AW24</f>
        <v>0</v>
      </c>
      <c r="BC24" s="9">
        <f>'by L1'!BC24-'by L1'!AX24</f>
        <v>0.10000000000000053</v>
      </c>
      <c r="BD24" s="9">
        <f>'by L1'!BD24-'by L1'!AY24</f>
        <v>0</v>
      </c>
      <c r="BE24" s="65">
        <f>'by L1'!BE24-'by L1'!AZ24</f>
        <v>9.9999999999999645E-2</v>
      </c>
      <c r="BF24" s="9">
        <f>'by L1'!BF24-'by L1'!BA24</f>
        <v>0</v>
      </c>
      <c r="BG24" s="9">
        <f>'by L1'!BG24-'by L1'!BB24</f>
        <v>0</v>
      </c>
      <c r="BH24" s="9">
        <f>'by L1'!BH24-'by L1'!BC24</f>
        <v>0</v>
      </c>
      <c r="BI24" s="9">
        <f>'by L1'!BI24-'by L1'!BD24</f>
        <v>9.9999999999999645E-2</v>
      </c>
      <c r="BJ24" s="89">
        <f>'by L1'!BJ24-'by L1'!BE24</f>
        <v>0.10000000000000053</v>
      </c>
      <c r="BK24" s="59">
        <f>'by L1'!BK24-'by L1'!BF24</f>
        <v>0.20000000000000018</v>
      </c>
      <c r="BL24" s="59">
        <f>'by L1'!BL24-'by L1'!BG24</f>
        <v>0</v>
      </c>
      <c r="BM24" s="59">
        <f>'by L1'!BM24-'by L1'!BH24</f>
        <v>9.9999999999999645E-2</v>
      </c>
      <c r="BN24" s="59">
        <f>'by L1'!BN24-'by L1'!BI24</f>
        <v>0</v>
      </c>
      <c r="BO24" s="65">
        <f>'by L1'!BO24-'by L1'!BJ24</f>
        <v>0.12999999999999989</v>
      </c>
      <c r="BP24" s="9">
        <f>'by L1'!BP24-'by L1'!BK24</f>
        <v>1.9999999999999574E-2</v>
      </c>
      <c r="BQ24" s="9">
        <f>'by L1'!BQ24-'by L1'!BL24</f>
        <v>8.9999999999999858E-2</v>
      </c>
      <c r="BR24" s="9">
        <f>'by L1'!BR24-'by L1'!BM24</f>
        <v>3.0000000000000249E-2</v>
      </c>
      <c r="BS24" s="9">
        <f>'by L1'!BS24-'by L1'!BN24</f>
        <v>0.10000000000000053</v>
      </c>
      <c r="BT24" s="65">
        <f>'by L1'!BT24-'by L1'!BP24</f>
        <v>-0.3199999999999994</v>
      </c>
      <c r="BU24" s="9">
        <f>'by L1'!BU24-'by L1'!BQ24</f>
        <v>1.3099999999999996</v>
      </c>
      <c r="BV24" s="9">
        <f>'by L1'!BV24-'by L1'!BR24</f>
        <v>-0.58999999999999986</v>
      </c>
      <c r="BW24" s="9">
        <f>'by L1'!BW24-'by L1'!BS24</f>
        <v>-0.12999999999999989</v>
      </c>
      <c r="BX24" s="9">
        <f>'by L1'!BX24-'by L1'!BT24</f>
        <v>-0.16000000000000014</v>
      </c>
      <c r="BY24" s="65">
        <f>'by L1'!BT24-'by L1'!AA24</f>
        <v>1.04</v>
      </c>
      <c r="BZ24" s="144">
        <f>'by L1'!BU24-'by L1'!AB24</f>
        <v>0.75</v>
      </c>
      <c r="CA24" s="144">
        <f>'by L1'!BV24-'by L1'!AC24</f>
        <v>0.36000000000000032</v>
      </c>
      <c r="CB24" s="144">
        <f>'by L1'!BW24-'by L1'!AD24</f>
        <v>0.58999999999999986</v>
      </c>
      <c r="CC24" s="144">
        <f>'by L1'!BX24-'by L1'!AE24</f>
        <v>0.69000000000000039</v>
      </c>
      <c r="CD24" s="148">
        <f t="shared" si="0"/>
        <v>1</v>
      </c>
      <c r="CE24" s="116">
        <f t="shared" si="1"/>
        <v>4</v>
      </c>
      <c r="CF24" s="115">
        <f t="shared" si="2"/>
        <v>3</v>
      </c>
      <c r="CG24" s="114">
        <f t="shared" si="3"/>
        <v>1</v>
      </c>
      <c r="CH24" s="117">
        <f t="shared" si="4"/>
        <v>15</v>
      </c>
      <c r="CI24" s="118">
        <f t="shared" si="5"/>
        <v>4</v>
      </c>
      <c r="CJ24" s="119">
        <f t="shared" si="6"/>
        <v>0</v>
      </c>
      <c r="CK24" s="120">
        <f t="shared" si="7"/>
        <v>4</v>
      </c>
    </row>
    <row r="25" spans="1:89" x14ac:dyDescent="0.25">
      <c r="A25" s="11" t="s">
        <v>98</v>
      </c>
      <c r="G25" s="65">
        <f>'by L1'!G25-'by L1'!B25</f>
        <v>0.16999999999999993</v>
      </c>
      <c r="H25" s="9">
        <f>'by L1'!H25-'by L1'!C25</f>
        <v>0.16000000000000014</v>
      </c>
      <c r="I25" s="9">
        <f>'by L1'!I25-'by L1'!D25</f>
        <v>2.0000000000000462E-2</v>
      </c>
      <c r="J25" s="9">
        <f>'by L1'!J25-'by L1'!E25</f>
        <v>3.0000000000000249E-2</v>
      </c>
      <c r="K25" s="9">
        <f>'by L1'!K25-'by L1'!F25</f>
        <v>0.10000000000000053</v>
      </c>
      <c r="L25" s="65">
        <f>'by L1'!L25-'by L1'!G25</f>
        <v>8.9999999999999858E-2</v>
      </c>
      <c r="M25" s="9">
        <f>'by L1'!M25-'by L1'!H25</f>
        <v>0.12999999999999989</v>
      </c>
      <c r="N25" s="9">
        <f>'by L1'!N25-'by L1'!I25</f>
        <v>-0.12000000000000011</v>
      </c>
      <c r="O25" s="9">
        <f>'by L1'!O25-'by L1'!J25</f>
        <v>5.9999999999999609E-2</v>
      </c>
      <c r="P25" s="9">
        <f>'by L1'!P25-'by L1'!K25</f>
        <v>4.9999999999999822E-2</v>
      </c>
      <c r="Q25" s="65">
        <f>'by L1'!Q25-'by L1'!L25</f>
        <v>-5.9999999999999609E-2</v>
      </c>
      <c r="R25" s="9">
        <f>'by L1'!R25-'by L1'!M25</f>
        <v>2.0000000000000462E-2</v>
      </c>
      <c r="S25" s="9">
        <f>'by L1'!S25-'by L1'!N25</f>
        <v>4.9999999999999822E-2</v>
      </c>
      <c r="T25" s="9">
        <f>'by L1'!T25-'by L1'!O25</f>
        <v>-9.9999999999997868E-3</v>
      </c>
      <c r="U25" s="9">
        <f>'by L1'!U25-'by L1'!P25</f>
        <v>-9.9999999999997868E-3</v>
      </c>
      <c r="V25" s="65">
        <f>'by L1'!V25-'by L1'!Q25</f>
        <v>-8.9999999999999858E-2</v>
      </c>
      <c r="W25" s="9">
        <f>'by L1'!W25-'by L1'!R25</f>
        <v>0</v>
      </c>
      <c r="X25" s="9">
        <f>'by L1'!X25-'by L1'!S25</f>
        <v>1.9999999999999574E-2</v>
      </c>
      <c r="Y25" s="9">
        <f>'by L1'!Y25-'by L1'!T25</f>
        <v>-4.0000000000000036E-2</v>
      </c>
      <c r="Z25" s="9">
        <f>'by L1'!Z25-'by L1'!U25</f>
        <v>-3.0000000000000249E-2</v>
      </c>
      <c r="AA25" s="65">
        <f>'by L1'!AA25-'by L1'!V25</f>
        <v>0.10999999999999943</v>
      </c>
      <c r="AB25" s="9">
        <f>'by L1'!AB25-'by L1'!W25</f>
        <v>0</v>
      </c>
      <c r="AC25" s="9">
        <f>'by L1'!AC25-'by L1'!X25</f>
        <v>1.0000000000000675E-2</v>
      </c>
      <c r="AD25" s="9">
        <f>'by L1'!AD25-'by L1'!Y25</f>
        <v>4.0000000000000036E-2</v>
      </c>
      <c r="AE25" s="9">
        <f>'by L1'!AE25-'by L1'!Z25</f>
        <v>4.0000000000000036E-2</v>
      </c>
      <c r="AF25" s="65">
        <f>'by L1'!AF25-'by L1'!AA25</f>
        <v>0.12999999999999989</v>
      </c>
      <c r="AG25" s="9">
        <f>'by L1'!AG25-'by L1'!AB25</f>
        <v>0.10999999999999943</v>
      </c>
      <c r="AH25" s="9">
        <f>'by L1'!AH25-'by L1'!AC25</f>
        <v>2.9999999999999361E-2</v>
      </c>
      <c r="AI25" s="9">
        <f>'by L1'!AI25-'by L1'!AD25</f>
        <v>-4.0000000000000036E-2</v>
      </c>
      <c r="AJ25" s="9">
        <f>'by L1'!AJ25-'by L1'!AE25</f>
        <v>5.9999999999999609E-2</v>
      </c>
      <c r="AK25" s="65">
        <f>'by L1'!AK25-'by L1'!AF25</f>
        <v>-1.9999999999999574E-2</v>
      </c>
      <c r="AL25" s="9">
        <f>'by L1'!AL25-'by L1'!AG25</f>
        <v>3.0000000000000249E-2</v>
      </c>
      <c r="AM25" s="9">
        <f>'by L1'!AM25-'by L1'!AH25</f>
        <v>-8.9999999999999858E-2</v>
      </c>
      <c r="AN25" s="9">
        <f>'by L1'!AN25-'by L1'!AI25</f>
        <v>-5.9999999999999609E-2</v>
      </c>
      <c r="AO25" s="9">
        <f>'by L1'!AO25-'by L1'!AJ25</f>
        <v>-4.9999999999999822E-2</v>
      </c>
      <c r="AP25" s="65">
        <f>'by L1'!AP25-'by L1'!AK25</f>
        <v>0</v>
      </c>
      <c r="AQ25" s="9">
        <f>'by L1'!AQ25-'by L1'!AL25</f>
        <v>0</v>
      </c>
      <c r="AR25" s="9">
        <f>'by L1'!AR25-'by L1'!AM25</f>
        <v>0</v>
      </c>
      <c r="AS25" s="9">
        <f>'by L1'!AS25-'by L1'!AN25</f>
        <v>-0.10000000000000053</v>
      </c>
      <c r="AT25" s="9">
        <f>'by L1'!AT25-'by L1'!AO25</f>
        <v>0</v>
      </c>
      <c r="AU25" s="65">
        <f>'by L1'!AU25-'by L1'!AP25</f>
        <v>-9.9999999999999645E-2</v>
      </c>
      <c r="AV25" s="9">
        <f>'by L1'!AV25-'by L1'!AQ25</f>
        <v>0</v>
      </c>
      <c r="AW25" s="9">
        <f>'by L1'!AW25-'by L1'!AR25</f>
        <v>0</v>
      </c>
      <c r="AX25" s="9">
        <f>'by L1'!AX25-'by L1'!AS25</f>
        <v>0</v>
      </c>
      <c r="AY25" s="9">
        <f>'by L1'!AY25-'by L1'!AT25</f>
        <v>0</v>
      </c>
      <c r="AZ25" s="65">
        <f>'by L1'!AZ25-'by L1'!AU25</f>
        <v>-0.10000000000000053</v>
      </c>
      <c r="BA25" s="9">
        <f>'by L1'!BA25-'by L1'!AV25</f>
        <v>0</v>
      </c>
      <c r="BB25" s="9">
        <f>'by L1'!BB25-'by L1'!AW25</f>
        <v>0</v>
      </c>
      <c r="BC25" s="9">
        <f>'by L1'!BC25-'by L1'!AX25</f>
        <v>-9.9999999999999645E-2</v>
      </c>
      <c r="BD25" s="9">
        <f>'by L1'!BD25-'by L1'!AY25</f>
        <v>-9.9999999999999645E-2</v>
      </c>
      <c r="BE25" s="65">
        <f>'by L1'!BE25-'by L1'!AZ25</f>
        <v>0.10000000000000053</v>
      </c>
      <c r="BF25" s="9">
        <f>'by L1'!BF25-'by L1'!BA25</f>
        <v>0.20000000000000018</v>
      </c>
      <c r="BG25" s="9">
        <f>'by L1'!BG25-'by L1'!BB25</f>
        <v>0</v>
      </c>
      <c r="BH25" s="9">
        <f>'by L1'!BH25-'by L1'!BC25</f>
        <v>9.9999999999999645E-2</v>
      </c>
      <c r="BI25" s="9">
        <f>'by L1'!BI25-'by L1'!BD25</f>
        <v>9.9999999999999645E-2</v>
      </c>
      <c r="BJ25" s="89">
        <f>'by L1'!BJ25-'by L1'!BE25</f>
        <v>0</v>
      </c>
      <c r="BK25" s="59">
        <f>'by L1'!BK25-'by L1'!BF25</f>
        <v>-0.10000000000000053</v>
      </c>
      <c r="BL25" s="59">
        <f>'by L1'!BL25-'by L1'!BG25</f>
        <v>0</v>
      </c>
      <c r="BM25" s="59">
        <f>'by L1'!BM25-'by L1'!BH25</f>
        <v>0</v>
      </c>
      <c r="BN25" s="59">
        <f>'by L1'!BN25-'by L1'!BI25</f>
        <v>0</v>
      </c>
      <c r="BO25" s="65">
        <f>'by L1'!BO25-'by L1'!BJ25</f>
        <v>0</v>
      </c>
      <c r="BP25" s="9">
        <f>'by L1'!BP25-'by L1'!BK25</f>
        <v>-9.9999999999997868E-3</v>
      </c>
      <c r="BQ25" s="9">
        <f>'by L1'!BQ25-'by L1'!BL25</f>
        <v>0.11000000000000032</v>
      </c>
      <c r="BR25" s="9">
        <f>'by L1'!BR25-'by L1'!BM25</f>
        <v>-9.9999999999997868E-3</v>
      </c>
      <c r="BS25" s="9">
        <f>'by L1'!BS25-'by L1'!BN25</f>
        <v>9.9999999999997868E-3</v>
      </c>
      <c r="BT25" s="65">
        <f>'by L1'!BT25-'by L1'!BP25</f>
        <v>-0.21999999999999975</v>
      </c>
      <c r="BU25" s="9">
        <f>'by L1'!BU25-'by L1'!BQ25</f>
        <v>0.63999999999999968</v>
      </c>
      <c r="BV25" s="9">
        <f>'by L1'!BV25-'by L1'!BR25</f>
        <v>-0.16000000000000014</v>
      </c>
      <c r="BW25" s="9">
        <f>'by L1'!BW25-'by L1'!BS25</f>
        <v>-0.25</v>
      </c>
      <c r="BX25" s="9">
        <f>'by L1'!BX25-'by L1'!BT25</f>
        <v>-8.0000000000000071E-2</v>
      </c>
      <c r="BY25" s="65">
        <f>'by L1'!BT25-'by L1'!B25</f>
        <v>0.20000000000000018</v>
      </c>
      <c r="BZ25" s="144">
        <f>'by L1'!BU25-'by L1'!C25</f>
        <v>0.5</v>
      </c>
      <c r="CA25" s="144">
        <f>'by L1'!BV25-'by L1'!D25</f>
        <v>4.9999999999999822E-2</v>
      </c>
      <c r="CB25" s="144">
        <f>'by L1'!BW25-'by L1'!E25</f>
        <v>-0.16000000000000014</v>
      </c>
      <c r="CC25" s="144">
        <f>'by L1'!BX25-'by L1'!F25</f>
        <v>0.15000000000000036</v>
      </c>
      <c r="CD25" s="148">
        <f t="shared" si="0"/>
        <v>0</v>
      </c>
      <c r="CE25" s="116">
        <f t="shared" si="1"/>
        <v>0</v>
      </c>
      <c r="CF25" s="115">
        <f t="shared" si="2"/>
        <v>3</v>
      </c>
      <c r="CG25" s="114">
        <f t="shared" si="3"/>
        <v>20</v>
      </c>
      <c r="CH25" s="117">
        <f t="shared" si="4"/>
        <v>22</v>
      </c>
      <c r="CI25" s="118">
        <f t="shared" si="5"/>
        <v>5</v>
      </c>
      <c r="CJ25" s="119">
        <f t="shared" si="6"/>
        <v>0</v>
      </c>
      <c r="CK25" s="120">
        <f t="shared" si="7"/>
        <v>1</v>
      </c>
    </row>
    <row r="26" spans="1:89" x14ac:dyDescent="0.25">
      <c r="A26" s="11" t="s">
        <v>127</v>
      </c>
      <c r="G26" s="65"/>
      <c r="H26" s="9"/>
      <c r="I26" s="9"/>
      <c r="J26" s="9"/>
      <c r="K26" s="9"/>
      <c r="L26" s="65"/>
      <c r="M26" s="9"/>
      <c r="N26" s="9"/>
      <c r="O26" s="9"/>
      <c r="P26" s="9"/>
      <c r="Q26" s="65"/>
      <c r="R26" s="9"/>
      <c r="S26" s="9"/>
      <c r="T26" s="9"/>
      <c r="U26" s="9"/>
      <c r="V26" s="65"/>
      <c r="W26" s="9"/>
      <c r="X26" s="9"/>
      <c r="Y26" s="9"/>
      <c r="Z26" s="9"/>
      <c r="AA26" s="65"/>
      <c r="AB26" s="9"/>
      <c r="AC26" s="9"/>
      <c r="AD26" s="9"/>
      <c r="AE26" s="9"/>
      <c r="AF26" s="65">
        <f>'by L1'!AF26-'by L1'!AB26</f>
        <v>0.66999999999999993</v>
      </c>
      <c r="AG26" s="9">
        <f>'by L1'!AG26-'by L1'!AC26</f>
        <v>0.26999999999999957</v>
      </c>
      <c r="AH26" s="9">
        <f>'by L1'!AH26-'by L1'!AD26</f>
        <v>-0.5</v>
      </c>
      <c r="AI26" s="9">
        <f>'by L1'!AI26-'by L1'!AE26</f>
        <v>0.12000000000000011</v>
      </c>
      <c r="AJ26" s="9">
        <f>'by L1'!AJ26-'by L1'!AF26</f>
        <v>-0.34999999999999964</v>
      </c>
      <c r="AK26" s="65">
        <f>'by L1'!AK26-'by L1'!AF26</f>
        <v>-0.58999999999999986</v>
      </c>
      <c r="AL26" s="9">
        <f>'by L1'!AL26-'by L1'!AG26</f>
        <v>0.48000000000000043</v>
      </c>
      <c r="AM26" s="9">
        <f>'by L1'!AM26-'by L1'!AH26</f>
        <v>1.9999999999999574E-2</v>
      </c>
      <c r="AN26" s="9">
        <f>'by L1'!AN26-'by L1'!AI26</f>
        <v>9.9999999999997868E-3</v>
      </c>
      <c r="AO26" s="9">
        <f>'by L1'!AO26-'by L1'!AJ26</f>
        <v>-4.0000000000000036E-2</v>
      </c>
      <c r="AP26" s="65">
        <f>'by L1'!AP26-'by L1'!AK26</f>
        <v>0.59999999999999964</v>
      </c>
      <c r="AQ26" s="9">
        <f>'by L1'!AQ26-'by L1'!AL26</f>
        <v>-0.5</v>
      </c>
      <c r="AR26" s="9">
        <f>'by L1'!AR26-'by L1'!AM26</f>
        <v>0</v>
      </c>
      <c r="AS26" s="9">
        <f>'by L1'!AS26-'by L1'!AN26</f>
        <v>0</v>
      </c>
      <c r="AT26" s="9">
        <f>'by L1'!AT26-'by L1'!AO26</f>
        <v>0</v>
      </c>
      <c r="AU26" s="65"/>
      <c r="AV26" s="9"/>
      <c r="AW26" s="9"/>
      <c r="AX26" s="9"/>
      <c r="AY26" s="9"/>
      <c r="AZ26" s="65"/>
      <c r="BA26" s="9"/>
      <c r="BB26" s="9"/>
      <c r="BC26" s="9"/>
      <c r="BD26" s="9"/>
      <c r="BE26" s="66"/>
      <c r="BF26" s="12"/>
      <c r="BG26" s="12"/>
      <c r="BH26" s="12"/>
      <c r="BI26" s="12"/>
      <c r="BJ26" s="89"/>
      <c r="BK26" s="59"/>
      <c r="BL26" s="59"/>
      <c r="BM26" s="59"/>
      <c r="BN26" s="59"/>
      <c r="BO26" s="65"/>
      <c r="BP26" s="9"/>
      <c r="BQ26" s="9"/>
      <c r="BR26" s="9"/>
      <c r="BS26" s="9"/>
      <c r="BT26" s="65">
        <f>'by L1'!BT26-'by L1'!BP26</f>
        <v>1</v>
      </c>
      <c r="BU26" s="9">
        <f>'by L1'!BU26-'by L1'!BQ26</f>
        <v>1.0300000000000002</v>
      </c>
      <c r="BV26" s="9">
        <f>'by L1'!BV26-'by L1'!BR26</f>
        <v>0.42000000000000082</v>
      </c>
      <c r="BW26" s="9">
        <f>'by L1'!BW26-'by L1'!BS26</f>
        <v>0.82000000000000028</v>
      </c>
      <c r="BX26" s="9">
        <f>'by L1'!BX26-'by L1'!BT26</f>
        <v>-0.33999999999999986</v>
      </c>
      <c r="BY26" s="65">
        <f>'by L1'!BT26-'by L1'!AA26</f>
        <v>8.0000000000000071E-2</v>
      </c>
      <c r="BZ26" s="144">
        <f>'by L1'!AL26-'by L1'!AG26</f>
        <v>0.48000000000000043</v>
      </c>
      <c r="CA26" s="144">
        <f>'by L1'!AM26-'by L1'!AH26</f>
        <v>1.9999999999999574E-2</v>
      </c>
      <c r="CB26" s="144">
        <f>'by L1'!AN26-'by L1'!AI26</f>
        <v>9.9999999999997868E-3</v>
      </c>
      <c r="CC26" s="144">
        <f>'by L1'!AO26-'by L1'!AJ26</f>
        <v>-4.0000000000000036E-2</v>
      </c>
      <c r="CD26" s="148">
        <f t="shared" si="0"/>
        <v>1</v>
      </c>
      <c r="CE26" s="116">
        <f t="shared" si="1"/>
        <v>4</v>
      </c>
      <c r="CF26" s="115">
        <f t="shared" si="2"/>
        <v>0</v>
      </c>
      <c r="CG26" s="114">
        <f t="shared" si="3"/>
        <v>1</v>
      </c>
      <c r="CH26" s="117">
        <f t="shared" si="4"/>
        <v>2</v>
      </c>
      <c r="CI26" s="118">
        <f t="shared" si="5"/>
        <v>1</v>
      </c>
      <c r="CJ26" s="119">
        <f t="shared" si="6"/>
        <v>3</v>
      </c>
      <c r="CK26" s="120">
        <f t="shared" si="7"/>
        <v>5</v>
      </c>
    </row>
    <row r="27" spans="1:89" x14ac:dyDescent="0.25">
      <c r="A27" s="11" t="s">
        <v>99</v>
      </c>
      <c r="G27" s="65"/>
      <c r="H27" s="9"/>
      <c r="I27" s="9"/>
      <c r="J27" s="9"/>
      <c r="K27" s="9"/>
      <c r="L27" s="65"/>
      <c r="M27" s="9"/>
      <c r="N27" s="9"/>
      <c r="O27" s="9"/>
      <c r="P27" s="9"/>
      <c r="Q27" s="65"/>
      <c r="R27" s="9"/>
      <c r="S27" s="9"/>
      <c r="T27" s="9"/>
      <c r="U27" s="9"/>
      <c r="V27" s="65"/>
      <c r="W27" s="9"/>
      <c r="X27" s="9"/>
      <c r="Y27" s="9"/>
      <c r="Z27" s="9"/>
      <c r="AA27" s="65"/>
      <c r="AB27" s="9"/>
      <c r="AC27" s="9"/>
      <c r="AD27" s="9"/>
      <c r="AE27" s="9"/>
      <c r="AF27" s="65">
        <f>'by L1'!AF27-'by L1'!AB27</f>
        <v>8.0000000000000071E-2</v>
      </c>
      <c r="AG27" s="9">
        <f>'by L1'!AG27-'by L1'!AC27</f>
        <v>0.25999999999999979</v>
      </c>
      <c r="AH27" s="9">
        <f>'by L1'!AH27-'by L1'!AD27</f>
        <v>-0.25999999999999979</v>
      </c>
      <c r="AI27" s="9">
        <f>'by L1'!AI27-'by L1'!AE27</f>
        <v>0.13999999999999968</v>
      </c>
      <c r="AJ27" s="9">
        <f>'by L1'!AJ27-'by L1'!AF27</f>
        <v>-2.0000000000000462E-2</v>
      </c>
      <c r="AK27" s="65">
        <f>'by L1'!AK27-'by L1'!AF27</f>
        <v>-6.0000000000000497E-2</v>
      </c>
      <c r="AL27" s="9">
        <f>'by L1'!AL27-'by L1'!AG27</f>
        <v>8.0000000000000071E-2</v>
      </c>
      <c r="AM27" s="9">
        <f>'by L1'!AM27-'by L1'!AH27</f>
        <v>-1.0000000000000675E-2</v>
      </c>
      <c r="AN27" s="9">
        <f>'by L1'!AN27-'by L1'!AI27</f>
        <v>7.0000000000000284E-2</v>
      </c>
      <c r="AO27" s="9">
        <f>'by L1'!AO27-'by L1'!AJ27</f>
        <v>-4.0000000000000036E-2</v>
      </c>
      <c r="AP27" s="65">
        <f>'by L1'!AP27-'by L1'!AK27</f>
        <v>0.10000000000000053</v>
      </c>
      <c r="AQ27" s="9">
        <f>'by L1'!AQ27-'by L1'!AL27</f>
        <v>0</v>
      </c>
      <c r="AR27" s="9">
        <f>'by L1'!AR27-'by L1'!AM27</f>
        <v>-9.9999999999999645E-2</v>
      </c>
      <c r="AS27" s="9">
        <f>'by L1'!AS27-'by L1'!AN27</f>
        <v>-9.9999999999999645E-2</v>
      </c>
      <c r="AT27" s="9">
        <f>'by L1'!AT27-'by L1'!AO27</f>
        <v>0</v>
      </c>
      <c r="AU27" s="65">
        <f>'by L1'!AU27-'by L1'!AP27</f>
        <v>-0.20000000000000018</v>
      </c>
      <c r="AV27" s="9">
        <f>'by L1'!AV27-'by L1'!AQ27</f>
        <v>-9.9999999999999645E-2</v>
      </c>
      <c r="AW27" s="9">
        <f>'by L1'!AW27-'by L1'!AR27</f>
        <v>-9.9999999999999645E-2</v>
      </c>
      <c r="AX27" s="9">
        <f>'by L1'!AX27-'by L1'!AS27</f>
        <v>-0.10000000000000053</v>
      </c>
      <c r="AY27" s="9">
        <f>'by L1'!AY27-'by L1'!AT27</f>
        <v>-9.9999999999999645E-2</v>
      </c>
      <c r="AZ27" s="65">
        <f>'by L1'!AZ27-'by L1'!AU27</f>
        <v>0</v>
      </c>
      <c r="BA27" s="9">
        <f>'by L1'!BA27-'by L1'!AV27</f>
        <v>-0.10000000000000053</v>
      </c>
      <c r="BB27" s="9">
        <f>'by L1'!BB27-'by L1'!AW27</f>
        <v>-0.20000000000000018</v>
      </c>
      <c r="BC27" s="9">
        <f>'by L1'!BC27-'by L1'!AX27</f>
        <v>-9.9999999999999645E-2</v>
      </c>
      <c r="BD27" s="9">
        <f>'by L1'!BD27-'by L1'!AY27</f>
        <v>-0.10000000000000053</v>
      </c>
      <c r="BE27" s="65">
        <f>'by L1'!BE27-'by L1'!AZ27</f>
        <v>0</v>
      </c>
      <c r="BF27" s="9">
        <f>'by L1'!BF27-'by L1'!BA27</f>
        <v>0.10000000000000053</v>
      </c>
      <c r="BG27" s="9">
        <f>'by L1'!BG27-'by L1'!BB27</f>
        <v>9.9999999999999645E-2</v>
      </c>
      <c r="BH27" s="9">
        <f>'by L1'!BH27-'by L1'!BC27</f>
        <v>0</v>
      </c>
      <c r="BI27" s="9">
        <f>'by L1'!BI27-'by L1'!BD27</f>
        <v>0.10000000000000053</v>
      </c>
      <c r="BJ27" s="89">
        <f>'by L1'!BJ27-'by L1'!BE27</f>
        <v>9.9999999999999645E-2</v>
      </c>
      <c r="BK27" s="59">
        <f>'by L1'!BK27-'by L1'!BF27</f>
        <v>9.9999999999999645E-2</v>
      </c>
      <c r="BL27" s="59">
        <f>'by L1'!BL27-'by L1'!BG27</f>
        <v>0.10000000000000053</v>
      </c>
      <c r="BM27" s="59">
        <f>'by L1'!BM27-'by L1'!BH27</f>
        <v>9.9999999999999645E-2</v>
      </c>
      <c r="BN27" s="59">
        <f>'by L1'!BN27-'by L1'!BI27</f>
        <v>9.9999999999999645E-2</v>
      </c>
      <c r="BO27" s="65">
        <f>'by L1'!BO27-'by L1'!BJ27</f>
        <v>0.12000000000000011</v>
      </c>
      <c r="BP27" s="9">
        <f>'by L1'!BP27-'by L1'!BK27</f>
        <v>-6.9999999999999396E-2</v>
      </c>
      <c r="BQ27" s="9">
        <f>'by L1'!BQ27-'by L1'!BL27</f>
        <v>8.0000000000000071E-2</v>
      </c>
      <c r="BR27" s="9">
        <f>'by L1'!BR27-'by L1'!BM27</f>
        <v>0.12000000000000011</v>
      </c>
      <c r="BS27" s="9">
        <f>'by L1'!BS27-'by L1'!BN27</f>
        <v>2.0000000000000462E-2</v>
      </c>
      <c r="BT27" s="65">
        <f>'by L1'!BT27-'by L1'!BP27</f>
        <v>0.45999999999999996</v>
      </c>
      <c r="BU27" s="9">
        <f>'by L1'!BU27-'by L1'!BQ27</f>
        <v>0.66999999999999993</v>
      </c>
      <c r="BV27" s="9">
        <f>'by L1'!BV27-'by L1'!BR27</f>
        <v>-0.37000000000000011</v>
      </c>
      <c r="BW27" s="9">
        <f>'by L1'!BW27-'by L1'!BS27</f>
        <v>5.9999999999999609E-2</v>
      </c>
      <c r="BX27" s="9">
        <f>'by L1'!BX27-'by L1'!BT27</f>
        <v>-0.1800000000000006</v>
      </c>
      <c r="BY27" s="65">
        <f>'by L1'!BT27-'by L1'!AA27</f>
        <v>0.39000000000000057</v>
      </c>
      <c r="BZ27" s="144">
        <f>'by L1'!BU27-'by L1'!AB27</f>
        <v>0.37000000000000011</v>
      </c>
      <c r="CA27" s="144">
        <f>'by L1'!BV27-'by L1'!AC27</f>
        <v>8.9999999999999858E-2</v>
      </c>
      <c r="CB27" s="144">
        <f>'by L1'!BW27-'by L1'!AD27</f>
        <v>9.9999999999997868E-3</v>
      </c>
      <c r="CC27" s="144">
        <f>'by L1'!BX27-'by L1'!AE27</f>
        <v>0.21999999999999975</v>
      </c>
      <c r="CD27" s="148">
        <f t="shared" si="0"/>
        <v>0</v>
      </c>
      <c r="CE27" s="116">
        <f t="shared" si="1"/>
        <v>2</v>
      </c>
      <c r="CF27" s="115">
        <f t="shared" si="2"/>
        <v>3</v>
      </c>
      <c r="CG27" s="114">
        <f t="shared" si="3"/>
        <v>14</v>
      </c>
      <c r="CH27" s="117">
        <f t="shared" si="4"/>
        <v>15</v>
      </c>
      <c r="CI27" s="118">
        <f t="shared" si="5"/>
        <v>3</v>
      </c>
      <c r="CJ27" s="119">
        <f t="shared" si="6"/>
        <v>2</v>
      </c>
      <c r="CK27" s="120">
        <f t="shared" si="7"/>
        <v>1</v>
      </c>
    </row>
    <row r="28" spans="1:89" x14ac:dyDescent="0.25">
      <c r="A28" s="11" t="s">
        <v>100</v>
      </c>
      <c r="G28" s="65"/>
      <c r="H28" s="9"/>
      <c r="I28" s="9"/>
      <c r="J28" s="9"/>
      <c r="K28" s="9"/>
      <c r="L28" s="65"/>
      <c r="M28" s="9"/>
      <c r="N28" s="9"/>
      <c r="O28" s="9"/>
      <c r="P28" s="9"/>
      <c r="Q28" s="65"/>
      <c r="R28" s="9"/>
      <c r="S28" s="9"/>
      <c r="T28" s="9"/>
      <c r="U28" s="9"/>
      <c r="V28" s="65"/>
      <c r="W28" s="9"/>
      <c r="X28" s="9"/>
      <c r="Y28" s="9"/>
      <c r="Z28" s="9"/>
      <c r="AA28" s="65"/>
      <c r="AB28" s="9"/>
      <c r="AC28" s="9"/>
      <c r="AD28" s="9"/>
      <c r="AE28" s="9"/>
      <c r="AF28" s="65"/>
      <c r="AG28" s="9"/>
      <c r="AH28" s="9"/>
      <c r="AI28" s="9"/>
      <c r="AJ28" s="9"/>
      <c r="AK28" s="65"/>
      <c r="AL28" s="9"/>
      <c r="AM28" s="9"/>
      <c r="AN28" s="9"/>
      <c r="AO28" s="9"/>
      <c r="AP28" s="65"/>
      <c r="AQ28" s="9"/>
      <c r="AR28" s="9"/>
      <c r="AS28" s="9"/>
      <c r="AT28" s="9"/>
      <c r="AU28" s="65"/>
      <c r="AV28" s="9"/>
      <c r="AW28" s="9"/>
      <c r="AX28" s="9"/>
      <c r="AY28" s="9"/>
      <c r="AZ28" s="65"/>
      <c r="BA28" s="9"/>
      <c r="BB28" s="9"/>
      <c r="BC28" s="9"/>
      <c r="BD28" s="9"/>
      <c r="BE28" s="66"/>
      <c r="BF28" s="12"/>
      <c r="BG28" s="12"/>
      <c r="BH28" s="12"/>
      <c r="BI28" s="12"/>
      <c r="BJ28" s="89">
        <f>'by L1'!BJ28-'by L1'!BE28</f>
        <v>0</v>
      </c>
      <c r="BK28" s="59">
        <f>'by L1'!BK28-'by L1'!BF28</f>
        <v>0</v>
      </c>
      <c r="BL28" s="59">
        <f>'by L1'!BL28-'by L1'!BG28</f>
        <v>0</v>
      </c>
      <c r="BM28" s="59">
        <f>'by L1'!BM28-'by L1'!BH28</f>
        <v>0</v>
      </c>
      <c r="BN28" s="59">
        <f>'by L1'!BN28-'by L1'!BI28</f>
        <v>-9.9999999999999645E-2</v>
      </c>
      <c r="BO28" s="65"/>
      <c r="BP28" s="9"/>
      <c r="BQ28" s="9"/>
      <c r="BR28" s="9"/>
      <c r="BS28" s="9"/>
      <c r="BT28" s="65">
        <f>'by L1'!BT28-'by L1'!BJ28</f>
        <v>0.10000000000000053</v>
      </c>
      <c r="BU28" s="9">
        <f>'by L1'!BU28-'by L1'!BK28</f>
        <v>0.10000000000000053</v>
      </c>
      <c r="BV28" s="9">
        <f>'by L1'!BV28-'by L1'!BL28</f>
        <v>0</v>
      </c>
      <c r="BW28" s="9">
        <f>'by L1'!BW28-'by L1'!BM28</f>
        <v>1.9999999999999574E-2</v>
      </c>
      <c r="BX28" s="9">
        <f>'by L1'!BX28-'by L1'!BN28</f>
        <v>0.12000000000000011</v>
      </c>
      <c r="BY28" s="65">
        <f>'by L1'!BT28-'by L1'!AZ28</f>
        <v>0.10000000000000053</v>
      </c>
      <c r="BZ28" s="144">
        <f>'by L1'!BU28-'by L1'!BA28</f>
        <v>0.10000000000000053</v>
      </c>
      <c r="CA28" s="144">
        <f>'by L1'!BV28-'by L1'!BB28</f>
        <v>0</v>
      </c>
      <c r="CB28" s="144">
        <f>'by L1'!BW28-'by L1'!BC28</f>
        <v>0.12000000000000011</v>
      </c>
      <c r="CC28" s="144">
        <f>'by L1'!BX28-'by L1'!BD28</f>
        <v>0.12000000000000011</v>
      </c>
      <c r="CD28" s="148">
        <f t="shared" si="0"/>
        <v>0</v>
      </c>
      <c r="CE28" s="116">
        <f t="shared" si="1"/>
        <v>0</v>
      </c>
      <c r="CF28" s="115">
        <f t="shared" si="2"/>
        <v>0</v>
      </c>
      <c r="CG28" s="114">
        <f t="shared" si="3"/>
        <v>1</v>
      </c>
      <c r="CH28" s="117">
        <f t="shared" si="4"/>
        <v>3</v>
      </c>
      <c r="CI28" s="118">
        <f t="shared" si="5"/>
        <v>1</v>
      </c>
      <c r="CJ28" s="119">
        <f t="shared" si="6"/>
        <v>0</v>
      </c>
      <c r="CK28" s="120">
        <f t="shared" si="7"/>
        <v>0</v>
      </c>
    </row>
    <row r="29" spans="1:89" x14ac:dyDescent="0.25">
      <c r="A29" s="11" t="s">
        <v>101</v>
      </c>
      <c r="G29" s="65">
        <f>'by L1'!G29-'by L1'!B29</f>
        <v>0.16999999999999993</v>
      </c>
      <c r="H29" s="9">
        <f>'by L1'!H29-'by L1'!C29</f>
        <v>0.14000000000000057</v>
      </c>
      <c r="I29" s="9">
        <f>'by L1'!I29-'by L1'!D29</f>
        <v>0.12000000000000011</v>
      </c>
      <c r="J29" s="9">
        <f>'by L1'!J29-'by L1'!E29</f>
        <v>4.0000000000000036E-2</v>
      </c>
      <c r="K29" s="9">
        <f>'by L1'!K29-'by L1'!F29</f>
        <v>0.12000000000000011</v>
      </c>
      <c r="L29" s="65">
        <f>'by L1'!L29-'by L1'!G29</f>
        <v>4.9999999999999822E-2</v>
      </c>
      <c r="M29" s="9">
        <f>'by L1'!M29-'by L1'!H29</f>
        <v>0.15999999999999925</v>
      </c>
      <c r="N29" s="9">
        <f>'by L1'!N29-'by L1'!I29</f>
        <v>-3.0000000000000249E-2</v>
      </c>
      <c r="O29" s="9">
        <f>'by L1'!O29-'by L1'!J29</f>
        <v>8.0000000000000071E-2</v>
      </c>
      <c r="P29" s="9">
        <f>'by L1'!P29-'by L1'!K29</f>
        <v>6.9999999999999396E-2</v>
      </c>
      <c r="Q29" s="65">
        <f>'by L1'!Q29-'by L1'!L29</f>
        <v>-4.9999999999999822E-2</v>
      </c>
      <c r="R29" s="9">
        <f>'by L1'!R29-'by L1'!M29</f>
        <v>-1.9999999999999574E-2</v>
      </c>
      <c r="S29" s="9">
        <f>'by L1'!S29-'by L1'!N29</f>
        <v>2.0000000000000462E-2</v>
      </c>
      <c r="T29" s="9">
        <f>'by L1'!T29-'by L1'!O29</f>
        <v>-3.0000000000000249E-2</v>
      </c>
      <c r="U29" s="9">
        <f>'by L1'!U29-'by L1'!P29</f>
        <v>-3.0000000000000249E-2</v>
      </c>
      <c r="V29" s="65">
        <f>'by L1'!V29-'by L1'!Q29</f>
        <v>-2.0000000000000462E-2</v>
      </c>
      <c r="W29" s="9">
        <f>'by L1'!W29-'by L1'!R29</f>
        <v>0</v>
      </c>
      <c r="X29" s="9">
        <f>'by L1'!X29-'by L1'!S29</f>
        <v>-0.12000000000000011</v>
      </c>
      <c r="Y29" s="9">
        <f>'by L1'!Y29-'by L1'!T29</f>
        <v>-0.10999999999999943</v>
      </c>
      <c r="Z29" s="9">
        <f>'by L1'!Z29-'by L1'!U29</f>
        <v>-6.9999999999999396E-2</v>
      </c>
      <c r="AA29" s="65">
        <f>'by L1'!AA29-'by L1'!V29</f>
        <v>7.0000000000000284E-2</v>
      </c>
      <c r="AB29" s="9">
        <f>'by L1'!AB29-'by L1'!W29</f>
        <v>1.9999999999999574E-2</v>
      </c>
      <c r="AC29" s="9">
        <f>'by L1'!AC29-'by L1'!X29</f>
        <v>4.9999999999999822E-2</v>
      </c>
      <c r="AD29" s="9">
        <f>'by L1'!AD29-'by L1'!Y29</f>
        <v>-1.0000000000000675E-2</v>
      </c>
      <c r="AE29" s="9">
        <f>'by L1'!AE29-'by L1'!Z29</f>
        <v>4.0000000000000036E-2</v>
      </c>
      <c r="AF29" s="65">
        <f>'by L1'!AF29-'by L1'!AA29</f>
        <v>8.0000000000000071E-2</v>
      </c>
      <c r="AG29" s="9">
        <f>'by L1'!AG29-'by L1'!AB29</f>
        <v>8.0000000000000071E-2</v>
      </c>
      <c r="AH29" s="9">
        <f>'by L1'!AH29-'by L1'!AC29</f>
        <v>-2.0000000000000462E-2</v>
      </c>
      <c r="AI29" s="9">
        <f>'by L1'!AI29-'by L1'!AD29</f>
        <v>-0.13999999999999968</v>
      </c>
      <c r="AJ29" s="9">
        <f>'by L1'!AJ29-'by L1'!AE29</f>
        <v>0</v>
      </c>
      <c r="AK29" s="65">
        <f>'by L1'!AK29-'by L1'!AF29</f>
        <v>9.9999999999999645E-2</v>
      </c>
      <c r="AL29" s="9">
        <f>'by L1'!AL29-'by L1'!AG29</f>
        <v>0.12999999999999989</v>
      </c>
      <c r="AM29" s="9">
        <f>'by L1'!AM29-'by L1'!AH29</f>
        <v>3.0000000000000249E-2</v>
      </c>
      <c r="AN29" s="9">
        <f>'by L1'!AN29-'by L1'!AI29</f>
        <v>0.24000000000000021</v>
      </c>
      <c r="AO29" s="9">
        <f>'by L1'!AO29-'by L1'!AJ29</f>
        <v>0.16000000000000014</v>
      </c>
      <c r="AP29" s="65">
        <f>'by L1'!AP29-'by L1'!AK29</f>
        <v>0.10000000000000053</v>
      </c>
      <c r="AQ29" s="9">
        <f>'by L1'!AQ29-'by L1'!AL29</f>
        <v>0</v>
      </c>
      <c r="AR29" s="9">
        <f>'by L1'!AR29-'by L1'!AM29</f>
        <v>0.10000000000000053</v>
      </c>
      <c r="AS29" s="9">
        <f>'by L1'!AS29-'by L1'!AN29</f>
        <v>-0.10000000000000053</v>
      </c>
      <c r="AT29" s="9">
        <f>'by L1'!AT29-'by L1'!AO29</f>
        <v>0</v>
      </c>
      <c r="AU29" s="65">
        <f>'by L1'!AU29-'by L1'!AP29</f>
        <v>-0.10000000000000053</v>
      </c>
      <c r="AV29" s="9">
        <f>'by L1'!AV29-'by L1'!AQ29</f>
        <v>0</v>
      </c>
      <c r="AW29" s="9">
        <f>'by L1'!AW29-'by L1'!AR29</f>
        <v>0</v>
      </c>
      <c r="AX29" s="9">
        <f>'by L1'!AX29-'by L1'!AS29</f>
        <v>0.10000000000000053</v>
      </c>
      <c r="AY29" s="9">
        <f>'by L1'!AY29-'by L1'!AT29</f>
        <v>0</v>
      </c>
      <c r="AZ29" s="65">
        <f>'by L1'!AZ29-'by L1'!AU29</f>
        <v>0</v>
      </c>
      <c r="BA29" s="9">
        <f>'by L1'!BA29-'by L1'!AV29</f>
        <v>0</v>
      </c>
      <c r="BB29" s="9">
        <f>'by L1'!BB29-'by L1'!AW29</f>
        <v>9.9999999999999645E-2</v>
      </c>
      <c r="BC29" s="9">
        <f>'by L1'!BC29-'by L1'!AX29</f>
        <v>0</v>
      </c>
      <c r="BD29" s="9">
        <f>'by L1'!BD29-'by L1'!AY29</f>
        <v>0</v>
      </c>
      <c r="BE29" s="65">
        <f>'by L1'!BE29-'by L1'!AZ29</f>
        <v>0.10000000000000053</v>
      </c>
      <c r="BF29" s="9">
        <f>'by L1'!BF29-'by L1'!BA29</f>
        <v>0.20000000000000018</v>
      </c>
      <c r="BG29" s="9">
        <f>'by L1'!BG29-'by L1'!BB29</f>
        <v>0</v>
      </c>
      <c r="BH29" s="9">
        <f>'by L1'!BH29-'by L1'!BC29</f>
        <v>9.9999999999999645E-2</v>
      </c>
      <c r="BI29" s="9">
        <f>'by L1'!BI29-'by L1'!BD29</f>
        <v>9.9999999999999645E-2</v>
      </c>
      <c r="BJ29" s="89">
        <f>'by L1'!BJ29-'by L1'!BE29</f>
        <v>0</v>
      </c>
      <c r="BK29" s="59">
        <f>'by L1'!BK29-'by L1'!BF29</f>
        <v>-9.9999999999999645E-2</v>
      </c>
      <c r="BL29" s="59">
        <f>'by L1'!BL29-'by L1'!BG29</f>
        <v>-9.9999999999999645E-2</v>
      </c>
      <c r="BM29" s="59">
        <f>'by L1'!BM29-'by L1'!BH29</f>
        <v>-9.9999999999999645E-2</v>
      </c>
      <c r="BN29" s="59">
        <f>'by L1'!BN29-'by L1'!BI29</f>
        <v>0</v>
      </c>
      <c r="BO29" s="65">
        <f>'by L1'!BO29-'by L1'!BJ29</f>
        <v>0</v>
      </c>
      <c r="BP29" s="9">
        <f>'by L1'!BP29-'by L1'!BK29</f>
        <v>9.9999999999997868E-3</v>
      </c>
      <c r="BQ29" s="9">
        <f>'by L1'!BQ29-'by L1'!BL29</f>
        <v>5.9999999999999609E-2</v>
      </c>
      <c r="BR29" s="9">
        <f>'by L1'!BR29-'by L1'!BM29</f>
        <v>8.9999999999999858E-2</v>
      </c>
      <c r="BS29" s="9">
        <f>'by L1'!BS29-'by L1'!BN29</f>
        <v>-1.9999999999999574E-2</v>
      </c>
      <c r="BT29" s="65">
        <f>'by L1'!BT29-'by L1'!BP29</f>
        <v>2.0000000000000462E-2</v>
      </c>
      <c r="BU29" s="9">
        <f>'by L1'!BU29-'by L1'!BQ29</f>
        <v>0.75999999999999979</v>
      </c>
      <c r="BV29" s="9">
        <f>'by L1'!BV29-'by L1'!BR29</f>
        <v>-0.30999999999999961</v>
      </c>
      <c r="BW29" s="9">
        <f>'by L1'!BW29-'by L1'!BS29</f>
        <v>-0.1800000000000006</v>
      </c>
      <c r="BX29" s="9">
        <f>'by L1'!BX29-'by L1'!BT29</f>
        <v>-0.23000000000000043</v>
      </c>
      <c r="BY29" s="65">
        <f>'by L1'!BT29-'by L1'!B29</f>
        <v>0.53000000000000025</v>
      </c>
      <c r="BZ29" s="144">
        <f>'by L1'!BU29-'by L1'!C29</f>
        <v>0.62999999999999989</v>
      </c>
      <c r="CA29" s="144">
        <f>'by L1'!BV29-'by L1'!D29</f>
        <v>0.23000000000000043</v>
      </c>
      <c r="CB29" s="144">
        <f>'by L1'!BW29-'by L1'!E29</f>
        <v>0.16999999999999993</v>
      </c>
      <c r="CC29" s="144">
        <f>'by L1'!BX29-'by L1'!F29</f>
        <v>0.38999999999999968</v>
      </c>
      <c r="CD29" s="148">
        <f t="shared" si="0"/>
        <v>0</v>
      </c>
      <c r="CE29" s="116">
        <f t="shared" si="1"/>
        <v>1</v>
      </c>
      <c r="CF29" s="115">
        <f t="shared" si="2"/>
        <v>4</v>
      </c>
      <c r="CG29" s="114">
        <f t="shared" si="3"/>
        <v>16</v>
      </c>
      <c r="CH29" s="117">
        <f t="shared" si="4"/>
        <v>24</v>
      </c>
      <c r="CI29" s="118">
        <f t="shared" si="5"/>
        <v>9</v>
      </c>
      <c r="CJ29" s="119">
        <f t="shared" si="6"/>
        <v>0</v>
      </c>
      <c r="CK29" s="120">
        <f t="shared" si="7"/>
        <v>1</v>
      </c>
    </row>
    <row r="30" spans="1:89" x14ac:dyDescent="0.25">
      <c r="A30" s="11" t="s">
        <v>156</v>
      </c>
      <c r="G30" s="65"/>
      <c r="H30" s="9"/>
      <c r="I30" s="9"/>
      <c r="J30" s="9"/>
      <c r="K30" s="9"/>
      <c r="L30" s="65"/>
      <c r="M30" s="9"/>
      <c r="N30" s="9"/>
      <c r="O30" s="9"/>
      <c r="P30" s="9"/>
      <c r="Q30" s="65"/>
      <c r="R30" s="9"/>
      <c r="S30" s="9"/>
      <c r="T30" s="9"/>
      <c r="U30" s="9"/>
      <c r="V30" s="65"/>
      <c r="W30" s="9"/>
      <c r="X30" s="9"/>
      <c r="Y30" s="9"/>
      <c r="Z30" s="9"/>
      <c r="AA30" s="65"/>
      <c r="AB30" s="9"/>
      <c r="AC30" s="9"/>
      <c r="AD30" s="9"/>
      <c r="AE30" s="9"/>
      <c r="AF30" s="65"/>
      <c r="AG30" s="9"/>
      <c r="AH30" s="9"/>
      <c r="AI30" s="9"/>
      <c r="AJ30" s="9"/>
      <c r="AK30" s="65"/>
      <c r="AL30" s="9"/>
      <c r="AM30" s="9"/>
      <c r="AN30" s="9"/>
      <c r="AO30" s="9"/>
      <c r="AP30" s="65"/>
      <c r="AQ30" s="9"/>
      <c r="AR30" s="9"/>
      <c r="AS30" s="9"/>
      <c r="AT30" s="9"/>
      <c r="AU30" s="65"/>
      <c r="AV30" s="9"/>
      <c r="AW30" s="9"/>
      <c r="AX30" s="9"/>
      <c r="AY30" s="9"/>
      <c r="AZ30" s="65">
        <f>'by L1'!AZ30-'by L1'!AU30</f>
        <v>-0.19999999999999929</v>
      </c>
      <c r="BA30" s="9">
        <f>'by L1'!BA30-'by L1'!AV30</f>
        <v>-9.9999999999999645E-2</v>
      </c>
      <c r="BB30" s="9">
        <f>'by L1'!BB30-'by L1'!AW30</f>
        <v>-0.29999999999999982</v>
      </c>
      <c r="BC30" s="9">
        <f>'by L1'!BC30-'by L1'!AX30</f>
        <v>-0.29999999999999982</v>
      </c>
      <c r="BD30" s="9">
        <f>'by L1'!BD30-'by L1'!AY30</f>
        <v>-0.29999999999999982</v>
      </c>
      <c r="BE30" s="66"/>
      <c r="BF30" s="12"/>
      <c r="BG30" s="12"/>
      <c r="BH30" s="12"/>
      <c r="BI30" s="12"/>
      <c r="BJ30" s="89"/>
      <c r="BK30" s="59"/>
      <c r="BL30" s="59"/>
      <c r="BM30" s="59"/>
      <c r="BN30" s="59"/>
      <c r="BO30" s="65"/>
      <c r="BP30" s="9"/>
      <c r="BQ30" s="9"/>
      <c r="BR30" s="9"/>
      <c r="BS30" s="9"/>
      <c r="BT30" s="65"/>
      <c r="BU30" s="9"/>
      <c r="BV30" s="9"/>
      <c r="BW30" s="9"/>
      <c r="BX30" s="9"/>
      <c r="BY30" s="65">
        <f>'by L1'!AZ30-'by L1'!AU30</f>
        <v>-0.19999999999999929</v>
      </c>
      <c r="BZ30" s="144">
        <f>'by L1'!BA30-'by L1'!AV30</f>
        <v>-9.9999999999999645E-2</v>
      </c>
      <c r="CA30" s="144">
        <f>'by L1'!BB30-'by L1'!AW30</f>
        <v>-0.29999999999999982</v>
      </c>
      <c r="CB30" s="144">
        <f>'by L1'!BC30-'by L1'!AX30</f>
        <v>-0.29999999999999982</v>
      </c>
      <c r="CC30" s="144">
        <f>'by L1'!BD30-'by L1'!AY30</f>
        <v>-0.29999999999999982</v>
      </c>
      <c r="CD30" s="148">
        <f t="shared" si="0"/>
        <v>0</v>
      </c>
      <c r="CE30" s="116">
        <f t="shared" si="1"/>
        <v>3</v>
      </c>
      <c r="CF30" s="115">
        <f t="shared" si="2"/>
        <v>1</v>
      </c>
      <c r="CG30" s="114">
        <f t="shared" si="3"/>
        <v>1</v>
      </c>
      <c r="CH30" s="117">
        <f t="shared" si="4"/>
        <v>0</v>
      </c>
      <c r="CI30" s="118">
        <f t="shared" si="5"/>
        <v>0</v>
      </c>
      <c r="CJ30" s="119">
        <f t="shared" si="6"/>
        <v>0</v>
      </c>
      <c r="CK30" s="120">
        <f t="shared" si="7"/>
        <v>0</v>
      </c>
    </row>
    <row r="31" spans="1:89" x14ac:dyDescent="0.25">
      <c r="A31" s="11" t="s">
        <v>146</v>
      </c>
      <c r="G31" s="65"/>
      <c r="H31" s="9"/>
      <c r="I31" s="9"/>
      <c r="J31" s="9"/>
      <c r="K31" s="9"/>
      <c r="L31" s="65"/>
      <c r="M31" s="9"/>
      <c r="N31" s="9"/>
      <c r="O31" s="9"/>
      <c r="P31" s="9"/>
      <c r="Q31" s="65"/>
      <c r="R31" s="9"/>
      <c r="S31" s="9"/>
      <c r="T31" s="9"/>
      <c r="U31" s="9"/>
      <c r="V31" s="65"/>
      <c r="W31" s="9"/>
      <c r="X31" s="9"/>
      <c r="Y31" s="9"/>
      <c r="Z31" s="9"/>
      <c r="AA31" s="65"/>
      <c r="AB31" s="9"/>
      <c r="AC31" s="9"/>
      <c r="AD31" s="9"/>
      <c r="AE31" s="9"/>
      <c r="AF31" s="65">
        <f>'by L1'!AF31-'by L1'!AB31</f>
        <v>0.16999999999999993</v>
      </c>
      <c r="AG31" s="9">
        <f>'by L1'!AG31-'by L1'!AC31</f>
        <v>0.83999999999999986</v>
      </c>
      <c r="AH31" s="9">
        <f>'by L1'!AH31-'by L1'!AD31</f>
        <v>-0.45000000000000018</v>
      </c>
      <c r="AI31" s="9">
        <f>'by L1'!AI31-'by L1'!AE31</f>
        <v>-0.16999999999999993</v>
      </c>
      <c r="AJ31" s="9">
        <f>'by L1'!AJ31-'by L1'!AF31</f>
        <v>-0.38999999999999968</v>
      </c>
      <c r="AK31" s="65">
        <f>'by L1'!AK31-'by L1'!AF31</f>
        <v>-0.25999999999999979</v>
      </c>
      <c r="AL31" s="9">
        <f>'by L1'!AL31-'by L1'!AG31</f>
        <v>0.37999999999999989</v>
      </c>
      <c r="AM31" s="9">
        <f>'by L1'!AM31-'by L1'!AH31</f>
        <v>-4.9999999999999822E-2</v>
      </c>
      <c r="AN31" s="9">
        <f>'by L1'!AN31-'by L1'!AI31</f>
        <v>1.0000000000000675E-2</v>
      </c>
      <c r="AO31" s="9">
        <f>'by L1'!AO31-'by L1'!AJ31</f>
        <v>2.9999999999999361E-2</v>
      </c>
      <c r="AP31" s="65">
        <f>'by L1'!AP31-'by L1'!AK31</f>
        <v>0.29999999999999982</v>
      </c>
      <c r="AQ31" s="9">
        <f>'by L1'!AQ31-'by L1'!AL31</f>
        <v>-0.39999999999999947</v>
      </c>
      <c r="AR31" s="9">
        <f>'by L1'!AR31-'by L1'!AM31</f>
        <v>-0.20000000000000018</v>
      </c>
      <c r="AS31" s="9">
        <f>'by L1'!AS31-'by L1'!AN31</f>
        <v>0</v>
      </c>
      <c r="AT31" s="9">
        <f>'by L1'!AT31-'by L1'!AO31</f>
        <v>-9.9999999999999645E-2</v>
      </c>
      <c r="AU31" s="65">
        <f>'by L1'!AU31-'by L1'!AP31</f>
        <v>9.9999999999999645E-2</v>
      </c>
      <c r="AV31" s="9">
        <f>'by L1'!AV31-'by L1'!AQ31</f>
        <v>0</v>
      </c>
      <c r="AW31" s="9">
        <f>'by L1'!AW31-'by L1'!AR31</f>
        <v>9.9999999999999645E-2</v>
      </c>
      <c r="AX31" s="9">
        <f>'by L1'!AX31-'by L1'!AS31</f>
        <v>0</v>
      </c>
      <c r="AY31" s="9">
        <f>'by L1'!AY31-'by L1'!AT31</f>
        <v>9.9999999999999645E-2</v>
      </c>
      <c r="AZ31" s="65"/>
      <c r="BA31" s="9"/>
      <c r="BB31" s="9"/>
      <c r="BC31" s="9"/>
      <c r="BD31" s="9"/>
      <c r="BE31" s="66"/>
      <c r="BF31" s="12"/>
      <c r="BG31" s="12"/>
      <c r="BH31" s="12"/>
      <c r="BI31" s="12"/>
      <c r="BJ31" s="89"/>
      <c r="BK31" s="59"/>
      <c r="BL31" s="59"/>
      <c r="BM31" s="59"/>
      <c r="BN31" s="59"/>
      <c r="BO31" s="65"/>
      <c r="BP31" s="9"/>
      <c r="BQ31" s="9"/>
      <c r="BR31" s="9"/>
      <c r="BS31" s="9"/>
      <c r="BT31" s="65"/>
      <c r="BU31" s="9"/>
      <c r="BV31" s="9"/>
      <c r="BW31" s="9"/>
      <c r="BX31" s="9"/>
      <c r="BY31" s="65">
        <f>'by L1'!AU31-'by L1'!AA31</f>
        <v>0.17999999999999972</v>
      </c>
      <c r="BZ31" s="144">
        <f>'by L1'!AV31-'by L1'!AB31</f>
        <v>-8.9999999999999858E-2</v>
      </c>
      <c r="CA31" s="144">
        <f>'by L1'!AW31-'by L1'!AC31</f>
        <v>-8.0000000000000071E-2</v>
      </c>
      <c r="CB31" s="144">
        <f>'by L1'!AX31-'by L1'!AD31</f>
        <v>0</v>
      </c>
      <c r="CC31" s="144">
        <f>'by L1'!AY31-'by L1'!AE31</f>
        <v>4.0000000000000036E-2</v>
      </c>
      <c r="CD31" s="148">
        <f t="shared" si="0"/>
        <v>0</v>
      </c>
      <c r="CE31" s="116">
        <f t="shared" si="1"/>
        <v>4</v>
      </c>
      <c r="CF31" s="115">
        <f t="shared" si="2"/>
        <v>2</v>
      </c>
      <c r="CG31" s="114">
        <f t="shared" si="3"/>
        <v>2</v>
      </c>
      <c r="CH31" s="117">
        <f t="shared" si="4"/>
        <v>5</v>
      </c>
      <c r="CI31" s="118">
        <f t="shared" si="5"/>
        <v>1</v>
      </c>
      <c r="CJ31" s="119">
        <f t="shared" si="6"/>
        <v>2</v>
      </c>
      <c r="CK31" s="120">
        <f t="shared" si="7"/>
        <v>1</v>
      </c>
    </row>
    <row r="32" spans="1:89" x14ac:dyDescent="0.25">
      <c r="A32" s="11" t="s">
        <v>102</v>
      </c>
      <c r="G32" s="65">
        <f>'by L1'!G32-'by L1'!B32</f>
        <v>0.24000000000000021</v>
      </c>
      <c r="H32" s="9">
        <f>'by L1'!H32-'by L1'!C32</f>
        <v>0.1800000000000006</v>
      </c>
      <c r="I32" s="9">
        <f>'by L1'!I32-'by L1'!D32</f>
        <v>-9.9999999999997868E-3</v>
      </c>
      <c r="J32" s="9">
        <f>'by L1'!J32-'by L1'!E32</f>
        <v>1.9999999999999574E-2</v>
      </c>
      <c r="K32" s="9">
        <f>'by L1'!K32-'by L1'!F32</f>
        <v>9.9999999999999645E-2</v>
      </c>
      <c r="L32" s="65"/>
      <c r="M32" s="9"/>
      <c r="N32" s="9"/>
      <c r="O32" s="9"/>
      <c r="P32" s="9"/>
      <c r="Q32" s="65"/>
      <c r="R32" s="9"/>
      <c r="S32" s="9"/>
      <c r="T32" s="9"/>
      <c r="U32" s="9"/>
      <c r="V32" s="65">
        <f>'by L1'!V32-'by L1'!G32</f>
        <v>-4.9999999999999822E-2</v>
      </c>
      <c r="W32" s="9">
        <f>'by L1'!W32-'by L1'!H32</f>
        <v>0.13999999999999968</v>
      </c>
      <c r="X32" s="9">
        <f>'by L1'!X32-'by L1'!I32</f>
        <v>-6.9999999999999396E-2</v>
      </c>
      <c r="Y32" s="9">
        <f>'by L1'!Y32-'by L1'!J32</f>
        <v>-7.0000000000000284E-2</v>
      </c>
      <c r="Z32" s="9">
        <f>'by L1'!Z32-'by L1'!K32</f>
        <v>-1.9999999999999574E-2</v>
      </c>
      <c r="AA32" s="65">
        <f>'by L1'!AA32-'by L1'!V32</f>
        <v>9.9999999999999645E-2</v>
      </c>
      <c r="AB32" s="9">
        <f>'by L1'!AB32-'by L1'!W32</f>
        <v>3.0000000000000249E-2</v>
      </c>
      <c r="AC32" s="9">
        <f>'by L1'!AC32-'by L1'!X32</f>
        <v>5.9999999999999609E-2</v>
      </c>
      <c r="AD32" s="9">
        <f>'by L1'!AD32-'by L1'!Y32</f>
        <v>4.0000000000000036E-2</v>
      </c>
      <c r="AE32" s="9">
        <f>'by L1'!AE32-'by L1'!Z32</f>
        <v>6.9999999999999396E-2</v>
      </c>
      <c r="AF32" s="65">
        <f>'by L1'!AF32-'by L1'!AA32</f>
        <v>4.9999999999999822E-2</v>
      </c>
      <c r="AG32" s="9">
        <f>'by L1'!AG32-'by L1'!AB32</f>
        <v>9.9999999999999645E-2</v>
      </c>
      <c r="AH32" s="9">
        <f>'by L1'!AH32-'by L1'!AC32</f>
        <v>9.9999999999997868E-3</v>
      </c>
      <c r="AI32" s="9">
        <f>'by L1'!AI32-'by L1'!AD32</f>
        <v>6.0000000000000497E-2</v>
      </c>
      <c r="AJ32" s="9">
        <f>'by L1'!AJ32-'by L1'!AE32</f>
        <v>6.0000000000000497E-2</v>
      </c>
      <c r="AK32" s="65">
        <f>'by L1'!AK32-'by L1'!AF32</f>
        <v>-8.0000000000000071E-2</v>
      </c>
      <c r="AL32" s="9">
        <f>'by L1'!AL32-'by L1'!AG32</f>
        <v>0.24000000000000021</v>
      </c>
      <c r="AM32" s="9">
        <f>'by L1'!AM32-'by L1'!AH32</f>
        <v>-9.9999999999997868E-3</v>
      </c>
      <c r="AN32" s="9">
        <f>'by L1'!AN32-'by L1'!AI32</f>
        <v>0.12999999999999989</v>
      </c>
      <c r="AO32" s="9">
        <f>'by L1'!AO32-'by L1'!AJ32</f>
        <v>2.9999999999999361E-2</v>
      </c>
      <c r="AP32" s="65">
        <f>'by L1'!AP32-'by L1'!AK32</f>
        <v>0.20000000000000018</v>
      </c>
      <c r="AQ32" s="9">
        <f>'by L1'!AQ32-'by L1'!AL32</f>
        <v>-0.20000000000000018</v>
      </c>
      <c r="AR32" s="9">
        <f>'by L1'!AR32-'by L1'!AM32</f>
        <v>0</v>
      </c>
      <c r="AS32" s="9">
        <f>'by L1'!AS32-'by L1'!AN32</f>
        <v>0</v>
      </c>
      <c r="AT32" s="9">
        <f>'by L1'!AT32-'by L1'!AO32</f>
        <v>0</v>
      </c>
      <c r="AU32" s="65">
        <f>'by L1'!AU32-'by L1'!AP32</f>
        <v>-9.9999999999999645E-2</v>
      </c>
      <c r="AV32" s="9">
        <f>'by L1'!AV32-'by L1'!AQ32</f>
        <v>0</v>
      </c>
      <c r="AW32" s="9">
        <f>'by L1'!AW32-'by L1'!AR32</f>
        <v>0</v>
      </c>
      <c r="AX32" s="9">
        <f>'by L1'!AX32-'by L1'!AS32</f>
        <v>0</v>
      </c>
      <c r="AY32" s="9">
        <f>'by L1'!AY32-'by L1'!AT32</f>
        <v>0</v>
      </c>
      <c r="AZ32" s="65">
        <f>'by L1'!AZ32-'by L1'!AU32</f>
        <v>0</v>
      </c>
      <c r="BA32" s="9">
        <f>'by L1'!BA32-'by L1'!AV32</f>
        <v>-9.9999999999999645E-2</v>
      </c>
      <c r="BB32" s="9">
        <f>'by L1'!BB32-'by L1'!AW32</f>
        <v>0</v>
      </c>
      <c r="BC32" s="9">
        <f>'by L1'!BC32-'by L1'!AX32</f>
        <v>-9.9999999999999645E-2</v>
      </c>
      <c r="BD32" s="9">
        <f>'by L1'!BD32-'by L1'!AY32</f>
        <v>0</v>
      </c>
      <c r="BE32" s="65">
        <f>'by L1'!BE32-'by L1'!AZ32</f>
        <v>0</v>
      </c>
      <c r="BF32" s="9">
        <f>'by L1'!BF32-'by L1'!BA32</f>
        <v>9.9999999999999645E-2</v>
      </c>
      <c r="BG32" s="9">
        <f>'by L1'!BG32-'by L1'!BB32</f>
        <v>0</v>
      </c>
      <c r="BH32" s="9">
        <f>'by L1'!BH32-'by L1'!BC32</f>
        <v>9.9999999999999645E-2</v>
      </c>
      <c r="BI32" s="9">
        <f>'by L1'!BI32-'by L1'!BD32</f>
        <v>0</v>
      </c>
      <c r="BJ32" s="89">
        <f>'by L1'!BJ32-'by L1'!BE32</f>
        <v>0</v>
      </c>
      <c r="BK32" s="59">
        <f>'by L1'!BK32-'by L1'!BF32</f>
        <v>0</v>
      </c>
      <c r="BL32" s="59">
        <f>'by L1'!BL32-'by L1'!BG32</f>
        <v>0</v>
      </c>
      <c r="BM32" s="59">
        <f>'by L1'!BM32-'by L1'!BH32</f>
        <v>-9.9999999999999645E-2</v>
      </c>
      <c r="BN32" s="59">
        <f>'by L1'!BN32-'by L1'!BI32</f>
        <v>0</v>
      </c>
      <c r="BO32" s="65">
        <f>'by L1'!BO32-'by L1'!BJ32</f>
        <v>0.12999999999999989</v>
      </c>
      <c r="BP32" s="9">
        <f>'by L1'!BP32-'by L1'!BK32</f>
        <v>6.0000000000000497E-2</v>
      </c>
      <c r="BQ32" s="9">
        <f>'by L1'!BQ32-'by L1'!BL32</f>
        <v>7.0000000000000284E-2</v>
      </c>
      <c r="BR32" s="9">
        <f>'by L1'!BR32-'by L1'!BM32</f>
        <v>0.13999999999999968</v>
      </c>
      <c r="BS32" s="9">
        <f>'by L1'!BS32-'by L1'!BN32</f>
        <v>9.0000000000000746E-2</v>
      </c>
      <c r="BT32" s="65"/>
      <c r="BU32" s="9"/>
      <c r="BV32" s="9"/>
      <c r="BW32" s="9"/>
      <c r="BX32" s="9"/>
      <c r="BY32" s="65">
        <f>'by L1'!BO32-'by L1'!B32</f>
        <v>0.49000000000000021</v>
      </c>
      <c r="BZ32" s="144">
        <f>'by L1'!BP32-'by L1'!C32</f>
        <v>0.55000000000000071</v>
      </c>
      <c r="CA32" s="144">
        <f>'by L1'!BQ32-'by L1'!D32</f>
        <v>5.0000000000000711E-2</v>
      </c>
      <c r="CB32" s="144">
        <f>'by L1'!BR32-'by L1'!E32</f>
        <v>0.21999999999999975</v>
      </c>
      <c r="CC32" s="144">
        <f>'by L1'!BS32-'by L1'!F32</f>
        <v>0.33000000000000007</v>
      </c>
      <c r="CD32" s="148">
        <f t="shared" si="0"/>
        <v>0</v>
      </c>
      <c r="CE32" s="116">
        <f t="shared" si="1"/>
        <v>0</v>
      </c>
      <c r="CF32" s="115">
        <f t="shared" si="2"/>
        <v>1</v>
      </c>
      <c r="CG32" s="114">
        <f t="shared" si="3"/>
        <v>11</v>
      </c>
      <c r="CH32" s="117">
        <f t="shared" si="4"/>
        <v>18</v>
      </c>
      <c r="CI32" s="118">
        <f t="shared" si="5"/>
        <v>8</v>
      </c>
      <c r="CJ32" s="119">
        <f t="shared" si="6"/>
        <v>0</v>
      </c>
      <c r="CK32" s="120">
        <f t="shared" si="7"/>
        <v>0</v>
      </c>
    </row>
    <row r="33" spans="1:89" x14ac:dyDescent="0.25">
      <c r="A33" s="11" t="s">
        <v>103</v>
      </c>
      <c r="G33" s="65">
        <f>'by L1'!G33-'by L1'!B33</f>
        <v>-9.9999999999999645E-2</v>
      </c>
      <c r="H33" s="9">
        <f>'by L1'!H33-'by L1'!C33</f>
        <v>-0.20999999999999996</v>
      </c>
      <c r="I33" s="9">
        <f>'by L1'!I33-'by L1'!D33</f>
        <v>-0.33000000000000007</v>
      </c>
      <c r="J33" s="9">
        <f>'by L1'!J33-'by L1'!E33</f>
        <v>-0.22999999999999954</v>
      </c>
      <c r="K33" s="9">
        <f>'by L1'!K33-'by L1'!F33</f>
        <v>-0.21999999999999975</v>
      </c>
      <c r="L33" s="65">
        <f>'by L1'!L33-'by L1'!G33</f>
        <v>-3.0000000000000249E-2</v>
      </c>
      <c r="M33" s="9">
        <f>'by L1'!M33-'by L1'!H33</f>
        <v>-8.0000000000000071E-2</v>
      </c>
      <c r="N33" s="9">
        <f>'by L1'!N33-'by L1'!I33</f>
        <v>-0.28000000000000025</v>
      </c>
      <c r="O33" s="9">
        <f>'by L1'!O33-'by L1'!J33</f>
        <v>-5.9999999999999609E-2</v>
      </c>
      <c r="P33" s="9">
        <f>'by L1'!P33-'by L1'!K33</f>
        <v>-0.11000000000000032</v>
      </c>
      <c r="Q33" s="65">
        <f>'by L1'!Q33-'by L1'!L33</f>
        <v>5.0000000000000711E-2</v>
      </c>
      <c r="R33" s="9">
        <f>'by L1'!R33-'by L1'!M33</f>
        <v>-1.9999999999999574E-2</v>
      </c>
      <c r="S33" s="9">
        <f>'by L1'!S33-'by L1'!N33</f>
        <v>-3.0000000000000249E-2</v>
      </c>
      <c r="T33" s="9">
        <f>'by L1'!T33-'by L1'!O33</f>
        <v>-9.0000000000000746E-2</v>
      </c>
      <c r="U33" s="9">
        <f>'by L1'!U33-'by L1'!P33</f>
        <v>-2.9999999999999361E-2</v>
      </c>
      <c r="V33" s="65">
        <f>'by L1'!V33-'by L1'!Q33</f>
        <v>0.1899999999999995</v>
      </c>
      <c r="W33" s="9">
        <f>'by L1'!W33-'by L1'!R33</f>
        <v>0.16999999999999993</v>
      </c>
      <c r="X33" s="9">
        <f>'by L1'!X33-'by L1'!S33</f>
        <v>3.0000000000000249E-2</v>
      </c>
      <c r="Y33" s="9">
        <f>'by L1'!Y33-'by L1'!T33</f>
        <v>3.0000000000000249E-2</v>
      </c>
      <c r="Z33" s="9">
        <f>'by L1'!Z33-'by L1'!U33</f>
        <v>0.10999999999999943</v>
      </c>
      <c r="AA33" s="65">
        <f>'by L1'!AA33-'by L1'!V33</f>
        <v>0.11000000000000032</v>
      </c>
      <c r="AB33" s="9">
        <f>'by L1'!AB33-'by L1'!W33</f>
        <v>0.12999999999999989</v>
      </c>
      <c r="AC33" s="9">
        <f>'by L1'!AC33-'by L1'!X33</f>
        <v>6.0000000000000497E-2</v>
      </c>
      <c r="AD33" s="9">
        <f>'by L1'!AD33-'by L1'!Y33</f>
        <v>0.11000000000000032</v>
      </c>
      <c r="AE33" s="9">
        <f>'by L1'!AE33-'by L1'!Z33</f>
        <v>0.10000000000000053</v>
      </c>
      <c r="AF33" s="65">
        <f>'by L1'!AF33-'by L1'!AA33</f>
        <v>0.12999999999999989</v>
      </c>
      <c r="AG33" s="9">
        <f>'by L1'!AG33-'by L1'!AB33</f>
        <v>5.9999999999999609E-2</v>
      </c>
      <c r="AH33" s="9">
        <f>'by L1'!AH33-'by L1'!AC33</f>
        <v>4.9999999999999822E-2</v>
      </c>
      <c r="AI33" s="9">
        <f>'by L1'!AI33-'by L1'!AD33</f>
        <v>4.9999999999999822E-2</v>
      </c>
      <c r="AJ33" s="9">
        <f>'by L1'!AJ33-'by L1'!AE33</f>
        <v>6.9999999999999396E-2</v>
      </c>
      <c r="AK33" s="65">
        <f>'by L1'!AK33-'by L1'!AF33</f>
        <v>-0.36000000000000032</v>
      </c>
      <c r="AL33" s="9">
        <f>'by L1'!AL33-'by L1'!AG33</f>
        <v>0.41999999999999993</v>
      </c>
      <c r="AM33" s="9">
        <f>'by L1'!AM33-'by L1'!AH33</f>
        <v>0.10999999999999943</v>
      </c>
      <c r="AN33" s="9">
        <f>'by L1'!AN33-'by L1'!AI33</f>
        <v>-3.0000000000000249E-2</v>
      </c>
      <c r="AO33" s="9">
        <f>'by L1'!AO33-'by L1'!AJ33</f>
        <v>5.0000000000000711E-2</v>
      </c>
      <c r="AP33" s="65">
        <f>'by L1'!AP33-'by L1'!AK33</f>
        <v>0.40000000000000036</v>
      </c>
      <c r="AQ33" s="9">
        <f>'by L1'!AQ33-'by L1'!AL33</f>
        <v>-0.39999999999999947</v>
      </c>
      <c r="AR33" s="9">
        <f>'by L1'!AR33-'by L1'!AM33</f>
        <v>0</v>
      </c>
      <c r="AS33" s="9">
        <f>'by L1'!AS33-'by L1'!AN33</f>
        <v>0.10000000000000053</v>
      </c>
      <c r="AT33" s="9">
        <f>'by L1'!AT33-'by L1'!AO33</f>
        <v>0</v>
      </c>
      <c r="AU33" s="65">
        <f>'by L1'!AU33-'by L1'!AP33</f>
        <v>0</v>
      </c>
      <c r="AV33" s="9">
        <f>'by L1'!AV33-'by L1'!AQ33</f>
        <v>0.20000000000000018</v>
      </c>
      <c r="AW33" s="9">
        <f>'by L1'!AW33-'by L1'!AR33</f>
        <v>0</v>
      </c>
      <c r="AX33" s="9">
        <f>'by L1'!AX33-'by L1'!AS33</f>
        <v>0</v>
      </c>
      <c r="AY33" s="9">
        <f>'by L1'!AY33-'by L1'!AT33</f>
        <v>0</v>
      </c>
      <c r="AZ33" s="65">
        <f>'by L1'!AZ33-'by L1'!AU33</f>
        <v>0</v>
      </c>
      <c r="BA33" s="9">
        <f>'by L1'!BA33-'by L1'!AV33</f>
        <v>-0.10000000000000053</v>
      </c>
      <c r="BB33" s="9">
        <f>'by L1'!BB33-'by L1'!AW33</f>
        <v>0</v>
      </c>
      <c r="BC33" s="9">
        <f>'by L1'!BC33-'by L1'!AX33</f>
        <v>0</v>
      </c>
      <c r="BD33" s="9">
        <f>'by L1'!BD33-'by L1'!AY33</f>
        <v>9.9999999999999645E-2</v>
      </c>
      <c r="BE33" s="65">
        <f>'by L1'!BE33-'by L1'!AZ33</f>
        <v>0</v>
      </c>
      <c r="BF33" s="9">
        <f>'by L1'!BF33-'by L1'!BA33</f>
        <v>0.10000000000000053</v>
      </c>
      <c r="BG33" s="9">
        <f>'by L1'!BG33-'by L1'!BB33</f>
        <v>-9.9999999999999645E-2</v>
      </c>
      <c r="BH33" s="9">
        <f>'by L1'!BH33-'by L1'!BC33</f>
        <v>0</v>
      </c>
      <c r="BI33" s="9">
        <f>'by L1'!BI33-'by L1'!BD33</f>
        <v>-9.9999999999999645E-2</v>
      </c>
      <c r="BJ33" s="89">
        <f>'by L1'!BJ33-'by L1'!BE33</f>
        <v>0</v>
      </c>
      <c r="BK33" s="59">
        <f>'by L1'!BK33-'by L1'!BF33</f>
        <v>0</v>
      </c>
      <c r="BL33" s="59">
        <f>'by L1'!BL33-'by L1'!BG33</f>
        <v>9.9999999999999645E-2</v>
      </c>
      <c r="BM33" s="59">
        <f>'by L1'!BM33-'by L1'!BH33</f>
        <v>0</v>
      </c>
      <c r="BN33" s="59">
        <f>'by L1'!BN33-'by L1'!BI33</f>
        <v>9.9999999999999645E-2</v>
      </c>
      <c r="BO33" s="65">
        <f>'by L1'!BO33-'by L1'!BJ33</f>
        <v>3.0000000000000249E-2</v>
      </c>
      <c r="BP33" s="9">
        <f>'by L1'!BP33-'by L1'!BK33</f>
        <v>-6.0000000000000497E-2</v>
      </c>
      <c r="BQ33" s="9">
        <f>'by L1'!BQ33-'by L1'!BL33</f>
        <v>0</v>
      </c>
      <c r="BR33" s="9">
        <f>'by L1'!BR33-'by L1'!BM33</f>
        <v>-1.0000000000000675E-2</v>
      </c>
      <c r="BS33" s="9">
        <f>'by L1'!BS33-'by L1'!BN33</f>
        <v>-4.9999999999999822E-2</v>
      </c>
      <c r="BT33" s="65">
        <f>'by L1'!BT33-'by L1'!BO33</f>
        <v>4.9999999999999822E-2</v>
      </c>
      <c r="BU33" s="9">
        <f>'by L1'!BU33-'by L1'!BP33</f>
        <v>7.0000000000000284E-2</v>
      </c>
      <c r="BV33" s="9">
        <f>'by L1'!BV33-'by L1'!BQ33</f>
        <v>-4.0000000000000036E-2</v>
      </c>
      <c r="BW33" s="9">
        <f>'by L1'!BW33-'by L1'!BR33</f>
        <v>3.0000000000000249E-2</v>
      </c>
      <c r="BX33" s="9">
        <f>'by L1'!BX33-'by L1'!BS33</f>
        <v>3.0000000000000249E-2</v>
      </c>
      <c r="BY33" s="65">
        <f>'by L1'!BT33-'by L1'!B33</f>
        <v>0.47000000000000064</v>
      </c>
      <c r="BZ33" s="144">
        <f>'by L1'!BU33-'by L1'!C33</f>
        <v>0.28000000000000025</v>
      </c>
      <c r="CA33" s="144">
        <f>'by L1'!BV33-'by L1'!D33</f>
        <v>-0.4300000000000006</v>
      </c>
      <c r="CB33" s="144">
        <f>'by L1'!BW33-'by L1'!E33</f>
        <v>-9.9999999999999645E-2</v>
      </c>
      <c r="CC33" s="144">
        <f>'by L1'!BX33-'by L1'!F33</f>
        <v>5.0000000000000711E-2</v>
      </c>
      <c r="CD33" s="148">
        <f t="shared" si="0"/>
        <v>0</v>
      </c>
      <c r="CE33" s="116">
        <f t="shared" si="1"/>
        <v>4</v>
      </c>
      <c r="CF33" s="115">
        <f t="shared" si="2"/>
        <v>3</v>
      </c>
      <c r="CG33" s="114">
        <f t="shared" si="3"/>
        <v>16</v>
      </c>
      <c r="CH33" s="117">
        <f t="shared" si="4"/>
        <v>24</v>
      </c>
      <c r="CI33" s="118">
        <f t="shared" si="5"/>
        <v>5</v>
      </c>
      <c r="CJ33" s="119">
        <f t="shared" si="6"/>
        <v>2</v>
      </c>
      <c r="CK33" s="120">
        <f t="shared" si="7"/>
        <v>0</v>
      </c>
    </row>
    <row r="34" spans="1:89" x14ac:dyDescent="0.25">
      <c r="A34" s="11" t="s">
        <v>104</v>
      </c>
      <c r="G34" s="65"/>
      <c r="H34" s="9"/>
      <c r="I34" s="9"/>
      <c r="J34" s="9"/>
      <c r="K34" s="9"/>
      <c r="L34" s="65"/>
      <c r="M34" s="9"/>
      <c r="N34" s="9"/>
      <c r="O34" s="9"/>
      <c r="P34" s="9"/>
      <c r="Q34" s="65"/>
      <c r="R34" s="9"/>
      <c r="S34" s="9"/>
      <c r="T34" s="9"/>
      <c r="U34" s="9"/>
      <c r="V34" s="65"/>
      <c r="W34" s="9"/>
      <c r="X34" s="9"/>
      <c r="Y34" s="9"/>
      <c r="Z34" s="9"/>
      <c r="AA34" s="65"/>
      <c r="AB34" s="9"/>
      <c r="AC34" s="9"/>
      <c r="AD34" s="9"/>
      <c r="AE34" s="9"/>
      <c r="AF34" s="65">
        <f>'by L1'!AF34-'by L1'!AA34</f>
        <v>4.0000000000000036E-2</v>
      </c>
      <c r="AG34" s="9">
        <f>'by L1'!AG34-'by L1'!AB34</f>
        <v>0</v>
      </c>
      <c r="AH34" s="9">
        <f>'by L1'!AH34-'by L1'!AC34</f>
        <v>-1.9999999999999574E-2</v>
      </c>
      <c r="AI34" s="9">
        <f>'by L1'!AI34-'by L1'!AD34</f>
        <v>-3.0000000000000249E-2</v>
      </c>
      <c r="AJ34" s="9">
        <f>'by L1'!AJ34-'by L1'!AE34</f>
        <v>0</v>
      </c>
      <c r="AK34" s="65">
        <f>'by L1'!AK34-'by L1'!AF34</f>
        <v>-0.48999999999999932</v>
      </c>
      <c r="AL34" s="9">
        <f>'by L1'!AL34-'by L1'!AG34</f>
        <v>0.61000000000000032</v>
      </c>
      <c r="AM34" s="9">
        <f>'by L1'!AM34-'by L1'!AH34</f>
        <v>4.9999999999999822E-2</v>
      </c>
      <c r="AN34" s="9">
        <f>'by L1'!AN34-'by L1'!AI34</f>
        <v>0</v>
      </c>
      <c r="AO34" s="9">
        <f>'by L1'!AO34-'by L1'!AJ34</f>
        <v>8.0000000000000071E-2</v>
      </c>
      <c r="AP34" s="65">
        <f>'by L1'!AP34-'by L1'!AK34</f>
        <v>0.5</v>
      </c>
      <c r="AQ34" s="9">
        <f>'by L1'!AQ34-'by L1'!AL34</f>
        <v>-0.5</v>
      </c>
      <c r="AR34" s="9">
        <f>'by L1'!AR34-'by L1'!AM34</f>
        <v>0</v>
      </c>
      <c r="AS34" s="9">
        <f>'by L1'!AS34-'by L1'!AN34</f>
        <v>9.9999999999999645E-2</v>
      </c>
      <c r="AT34" s="9">
        <f>'by L1'!AT34-'by L1'!AO34</f>
        <v>0</v>
      </c>
      <c r="AU34" s="65">
        <f>'by L1'!AU34-'by L1'!AP34</f>
        <v>9.9999999999999645E-2</v>
      </c>
      <c r="AV34" s="9">
        <f>'by L1'!AV34-'by L1'!AQ34</f>
        <v>0</v>
      </c>
      <c r="AW34" s="9">
        <f>'by L1'!AW34-'by L1'!AR34</f>
        <v>9.9999999999999645E-2</v>
      </c>
      <c r="AX34" s="9">
        <f>'by L1'!AX34-'by L1'!AS34</f>
        <v>0.10000000000000053</v>
      </c>
      <c r="AY34" s="9">
        <f>'by L1'!AY34-'by L1'!AT34</f>
        <v>0</v>
      </c>
      <c r="AZ34" s="65">
        <f>'by L1'!AZ34-'by L1'!AU34</f>
        <v>0</v>
      </c>
      <c r="BA34" s="9">
        <f>'by L1'!BA34-'by L1'!AV34</f>
        <v>9.9999999999999645E-2</v>
      </c>
      <c r="BB34" s="9">
        <f>'by L1'!BB34-'by L1'!AW34</f>
        <v>0.10000000000000053</v>
      </c>
      <c r="BC34" s="9">
        <f>'by L1'!BC34-'by L1'!AX34</f>
        <v>0</v>
      </c>
      <c r="BD34" s="9">
        <f>'by L1'!BD34-'by L1'!AY34</f>
        <v>0.10000000000000053</v>
      </c>
      <c r="BE34" s="65">
        <f>'by L1'!BE34-'by L1'!AZ34</f>
        <v>-9.9999999999999645E-2</v>
      </c>
      <c r="BF34" s="9">
        <f>'by L1'!BF34-'by L1'!BA34</f>
        <v>0</v>
      </c>
      <c r="BG34" s="9">
        <f>'by L1'!BG34-'by L1'!BB34</f>
        <v>-0.10000000000000053</v>
      </c>
      <c r="BH34" s="9">
        <f>'by L1'!BH34-'by L1'!BC34</f>
        <v>0</v>
      </c>
      <c r="BI34" s="9">
        <f>'by L1'!BI34-'by L1'!BD34</f>
        <v>-0.10000000000000053</v>
      </c>
      <c r="BJ34" s="89">
        <f>'by L1'!BJ34-'by L1'!BE34</f>
        <v>0</v>
      </c>
      <c r="BK34" s="59">
        <f>'by L1'!BK34-'by L1'!BF34</f>
        <v>-9.9999999999999645E-2</v>
      </c>
      <c r="BL34" s="59">
        <f>'by L1'!BL34-'by L1'!BG34</f>
        <v>0</v>
      </c>
      <c r="BM34" s="59">
        <f>'by L1'!BM34-'by L1'!BH34</f>
        <v>-0.10000000000000053</v>
      </c>
      <c r="BN34" s="59">
        <f>'by L1'!BN34-'by L1'!BI34</f>
        <v>0</v>
      </c>
      <c r="BO34" s="65">
        <f>'by L1'!BO34-'by L1'!BJ34</f>
        <v>0.15999999999999925</v>
      </c>
      <c r="BP34" s="9">
        <f>'by L1'!BP34-'by L1'!BK34</f>
        <v>8.9999999999999858E-2</v>
      </c>
      <c r="BQ34" s="9">
        <f>'by L1'!BQ34-'by L1'!BL34</f>
        <v>-6.9999999999999396E-2</v>
      </c>
      <c r="BR34" s="9">
        <f>'by L1'!BR34-'by L1'!BM34</f>
        <v>9.0000000000000746E-2</v>
      </c>
      <c r="BS34" s="9">
        <f>'by L1'!BS34-'by L1'!BN34</f>
        <v>8.0000000000000071E-2</v>
      </c>
      <c r="BT34" s="65">
        <f>'by L1'!BT34-'by L1'!BO34</f>
        <v>3.0000000000000249E-2</v>
      </c>
      <c r="BU34" s="9">
        <f>'by L1'!BU34-'by L1'!BP34</f>
        <v>6.9999999999999396E-2</v>
      </c>
      <c r="BV34" s="9">
        <f>'by L1'!BV34-'by L1'!BQ34</f>
        <v>-2.0000000000000462E-2</v>
      </c>
      <c r="BW34" s="9">
        <f>'by L1'!BW34-'by L1'!BR34</f>
        <v>-3.0000000000000249E-2</v>
      </c>
      <c r="BX34" s="9">
        <f>'by L1'!BX34-'by L1'!BS34</f>
        <v>1.0000000000000675E-2</v>
      </c>
      <c r="BY34" s="65">
        <f>'by L1'!BT34-'by L1'!AA34</f>
        <v>0.24000000000000021</v>
      </c>
      <c r="BZ34" s="144">
        <f>'by L1'!BU34-'by L1'!AB34</f>
        <v>0.26999999999999957</v>
      </c>
      <c r="CA34" s="144">
        <f>'by L1'!BV34-'by L1'!AC34</f>
        <v>4.0000000000000036E-2</v>
      </c>
      <c r="CB34" s="144">
        <f>'by L1'!BW34-'by L1'!AD34</f>
        <v>0.12999999999999989</v>
      </c>
      <c r="CC34" s="144">
        <f>'by L1'!BX34-'by L1'!AE34</f>
        <v>0.17000000000000082</v>
      </c>
      <c r="CD34" s="148">
        <f t="shared" si="0"/>
        <v>0</v>
      </c>
      <c r="CE34" s="116">
        <f t="shared" si="1"/>
        <v>2</v>
      </c>
      <c r="CF34" s="115">
        <f t="shared" si="2"/>
        <v>0</v>
      </c>
      <c r="CG34" s="114">
        <f t="shared" si="3"/>
        <v>10</v>
      </c>
      <c r="CH34" s="117">
        <f t="shared" si="4"/>
        <v>16</v>
      </c>
      <c r="CI34" s="118">
        <f t="shared" si="5"/>
        <v>1</v>
      </c>
      <c r="CJ34" s="119">
        <f t="shared" si="6"/>
        <v>1</v>
      </c>
      <c r="CK34" s="120">
        <f t="shared" si="7"/>
        <v>1</v>
      </c>
    </row>
    <row r="35" spans="1:89" x14ac:dyDescent="0.25">
      <c r="A35" s="11" t="s">
        <v>105</v>
      </c>
      <c r="G35" s="65"/>
      <c r="H35" s="9"/>
      <c r="I35" s="9"/>
      <c r="J35" s="9"/>
      <c r="K35" s="9"/>
      <c r="L35" s="65"/>
      <c r="M35" s="9"/>
      <c r="N35" s="9"/>
      <c r="O35" s="9"/>
      <c r="P35" s="9"/>
      <c r="Q35" s="65"/>
      <c r="R35" s="9"/>
      <c r="S35" s="9"/>
      <c r="T35" s="9"/>
      <c r="U35" s="9"/>
      <c r="V35" s="65">
        <f>'by L1'!V35-'by L1'!R35</f>
        <v>0.34999999999999964</v>
      </c>
      <c r="W35" s="9">
        <f>'by L1'!W35-'by L1'!S35</f>
        <v>-9.9999999999999645E-2</v>
      </c>
      <c r="X35" s="9">
        <f>'by L1'!X35-'by L1'!T35</f>
        <v>-0.40999999999999925</v>
      </c>
      <c r="Y35" s="9">
        <f>'by L1'!Y35-'by L1'!U35</f>
        <v>-0.25</v>
      </c>
      <c r="Z35" s="9">
        <f>'by L1'!Z35-'by L1'!V35</f>
        <v>-0.30999999999999961</v>
      </c>
      <c r="AA35" s="65">
        <f>'by L1'!AA35-'by L1'!V35</f>
        <v>-0.17999999999999972</v>
      </c>
      <c r="AB35" s="9">
        <f>'by L1'!AB35-'by L1'!W35</f>
        <v>-0.17999999999999972</v>
      </c>
      <c r="AC35" s="9">
        <f>'by L1'!AC35-'by L1'!X35</f>
        <v>-5.0000000000000711E-2</v>
      </c>
      <c r="AD35" s="9">
        <f>'by L1'!AD35-'by L1'!Y35</f>
        <v>-0.12000000000000011</v>
      </c>
      <c r="AE35" s="9">
        <f>'by L1'!AE35-'by L1'!Z35</f>
        <v>-0.16000000000000014</v>
      </c>
      <c r="AF35" s="65">
        <f>'by L1'!AF35-'by L1'!AA35</f>
        <v>-5.9999999999999609E-2</v>
      </c>
      <c r="AG35" s="9">
        <f>'by L1'!AG35-'by L1'!AB35</f>
        <v>-4.0000000000000036E-2</v>
      </c>
      <c r="AH35" s="9">
        <f>'by L1'!AH35-'by L1'!AC35</f>
        <v>-9.9999999999997868E-3</v>
      </c>
      <c r="AI35" s="9">
        <f>'by L1'!AI35-'by L1'!AD35</f>
        <v>-0.12000000000000011</v>
      </c>
      <c r="AJ35" s="9">
        <f>'by L1'!AJ35-'by L1'!AE35</f>
        <v>-4.9999999999999822E-2</v>
      </c>
      <c r="AK35" s="65">
        <f>'by L1'!AK35-'by L1'!AF35</f>
        <v>-0.10000000000000053</v>
      </c>
      <c r="AL35" s="9">
        <f>'by L1'!AL35-'by L1'!AG35</f>
        <v>0.89999999999999947</v>
      </c>
      <c r="AM35" s="9">
        <f>'by L1'!AM35-'by L1'!AH35</f>
        <v>0.28000000000000025</v>
      </c>
      <c r="AN35" s="9">
        <f>'by L1'!AN35-'by L1'!AI35</f>
        <v>0.5</v>
      </c>
      <c r="AO35" s="9">
        <f>'by L1'!AO35-'by L1'!AJ35</f>
        <v>0.37999999999999989</v>
      </c>
      <c r="AP35" s="65">
        <f>'by L1'!AP35-'by L1'!AK35</f>
        <v>0.5</v>
      </c>
      <c r="AQ35" s="9">
        <f>'by L1'!AQ35-'by L1'!AL35</f>
        <v>-0.5</v>
      </c>
      <c r="AR35" s="9">
        <f>'by L1'!AR35-'by L1'!AM35</f>
        <v>9.9999999999999645E-2</v>
      </c>
      <c r="AS35" s="9">
        <f>'by L1'!AS35-'by L1'!AN35</f>
        <v>0</v>
      </c>
      <c r="AT35" s="9">
        <f>'by L1'!AT35-'by L1'!AO35</f>
        <v>0</v>
      </c>
      <c r="AU35" s="65">
        <f>'by L1'!AU35-'by L1'!AP35</f>
        <v>-9.9999999999999645E-2</v>
      </c>
      <c r="AV35" s="9">
        <f>'by L1'!AV35-'by L1'!AQ35</f>
        <v>-9.9999999999999645E-2</v>
      </c>
      <c r="AW35" s="9">
        <f>'by L1'!AW35-'by L1'!AR35</f>
        <v>0</v>
      </c>
      <c r="AX35" s="9">
        <f>'by L1'!AX35-'by L1'!AS35</f>
        <v>0</v>
      </c>
      <c r="AY35" s="9">
        <f>'by L1'!AY35-'by L1'!AT35</f>
        <v>0</v>
      </c>
      <c r="AZ35" s="65">
        <f>'by L1'!AZ35-'by L1'!AU35</f>
        <v>0</v>
      </c>
      <c r="BA35" s="9">
        <f>'by L1'!BA35-'by L1'!AV35</f>
        <v>9.9999999999999645E-2</v>
      </c>
      <c r="BB35" s="9">
        <f>'by L1'!BB35-'by L1'!AW35</f>
        <v>-9.9999999999999645E-2</v>
      </c>
      <c r="BC35" s="9">
        <f>'by L1'!BC35-'by L1'!AX35</f>
        <v>9.9999999999999645E-2</v>
      </c>
      <c r="BD35" s="9">
        <f>'by L1'!BD35-'by L1'!AY35</f>
        <v>0</v>
      </c>
      <c r="BE35" s="65">
        <f>'by L1'!BE35-'by L1'!AZ35</f>
        <v>-0.10000000000000053</v>
      </c>
      <c r="BF35" s="9">
        <f>'by L1'!BF35-'by L1'!BA35</f>
        <v>-9.9999999999999645E-2</v>
      </c>
      <c r="BG35" s="9">
        <f>'by L1'!BG35-'by L1'!BB35</f>
        <v>0</v>
      </c>
      <c r="BH35" s="9">
        <f>'by L1'!BH35-'by L1'!BC35</f>
        <v>-9.9999999999999645E-2</v>
      </c>
      <c r="BI35" s="9">
        <f>'by L1'!BI35-'by L1'!BD35</f>
        <v>-9.9999999999999645E-2</v>
      </c>
      <c r="BJ35" s="89">
        <f>'by L1'!BJ35-'by L1'!BE35</f>
        <v>0.10000000000000053</v>
      </c>
      <c r="BK35" s="59">
        <f>'by L1'!BK35-'by L1'!BF35</f>
        <v>0</v>
      </c>
      <c r="BL35" s="59">
        <f>'by L1'!BL35-'by L1'!BG35</f>
        <v>9.9999999999999645E-2</v>
      </c>
      <c r="BM35" s="59">
        <f>'by L1'!BM35-'by L1'!BH35</f>
        <v>0</v>
      </c>
      <c r="BN35" s="59">
        <f>'by L1'!BN35-'by L1'!BI35</f>
        <v>9.9999999999999645E-2</v>
      </c>
      <c r="BO35" s="65">
        <f>'by L1'!BO35-'by L1'!BJ35</f>
        <v>8.0000000000000071E-2</v>
      </c>
      <c r="BP35" s="9">
        <f>'by L1'!BP35-'by L1'!BK35</f>
        <v>4.9999999999999822E-2</v>
      </c>
      <c r="BQ35" s="9">
        <f>'by L1'!BQ35-'by L1'!BL35</f>
        <v>-0.24000000000000021</v>
      </c>
      <c r="BR35" s="9">
        <f>'by L1'!BR35-'by L1'!BM35</f>
        <v>-0.17999999999999972</v>
      </c>
      <c r="BS35" s="9">
        <f>'by L1'!BS35-'by L1'!BN35</f>
        <v>-8.0000000000000071E-2</v>
      </c>
      <c r="BT35" s="65">
        <f>'by L1'!BT35-'by L1'!BO35</f>
        <v>-4.0000000000000036E-2</v>
      </c>
      <c r="BU35" s="9">
        <f>'by L1'!BU35-'by L1'!BP35</f>
        <v>1.9999999999999574E-2</v>
      </c>
      <c r="BV35" s="9">
        <f>'by L1'!BV35-'by L1'!BQ35</f>
        <v>-6.9999999999999396E-2</v>
      </c>
      <c r="BW35" s="9">
        <f>'by L1'!BW35-'by L1'!BR35</f>
        <v>-3.0000000000000249E-2</v>
      </c>
      <c r="BX35" s="9">
        <f>'by L1'!BX35-'by L1'!BS35</f>
        <v>-4.0000000000000036E-2</v>
      </c>
      <c r="BY35" s="65">
        <f>'by L1'!BT35-'by L1'!Q35</f>
        <v>-0.10999999999999943</v>
      </c>
      <c r="BZ35" s="144">
        <f>'by L1'!BU35-'by L1'!R35</f>
        <v>-2.0000000000000462E-2</v>
      </c>
      <c r="CA35" s="144">
        <f>'by L1'!BV35-'by L1'!S35</f>
        <v>-0.22999999999999954</v>
      </c>
      <c r="CB35" s="144">
        <f>'by L1'!BW35-'by L1'!T35</f>
        <v>-9.9999999999999645E-2</v>
      </c>
      <c r="CC35" s="144">
        <f>'by L1'!BX35-'by L1'!U35</f>
        <v>-0.11000000000000032</v>
      </c>
      <c r="CD35" s="148">
        <f t="shared" si="0"/>
        <v>0</v>
      </c>
      <c r="CE35" s="116">
        <f t="shared" si="1"/>
        <v>3</v>
      </c>
      <c r="CF35" s="115">
        <f t="shared" si="2"/>
        <v>7</v>
      </c>
      <c r="CG35" s="114">
        <f t="shared" si="3"/>
        <v>19</v>
      </c>
      <c r="CH35" s="117">
        <f t="shared" si="4"/>
        <v>9</v>
      </c>
      <c r="CI35" s="118">
        <f t="shared" si="5"/>
        <v>0</v>
      </c>
      <c r="CJ35" s="119">
        <f t="shared" si="6"/>
        <v>5</v>
      </c>
      <c r="CK35" s="120">
        <f t="shared" si="7"/>
        <v>1</v>
      </c>
    </row>
    <row r="36" spans="1:89" x14ac:dyDescent="0.25">
      <c r="A36" s="11" t="s">
        <v>106</v>
      </c>
      <c r="G36" s="65"/>
      <c r="H36" s="9"/>
      <c r="I36" s="9"/>
      <c r="J36" s="9"/>
      <c r="K36" s="9"/>
      <c r="L36" s="65"/>
      <c r="M36" s="9"/>
      <c r="N36" s="9"/>
      <c r="O36" s="9"/>
      <c r="P36" s="9"/>
      <c r="Q36" s="65"/>
      <c r="R36" s="9"/>
      <c r="S36" s="9"/>
      <c r="T36" s="9"/>
      <c r="U36" s="9"/>
      <c r="V36" s="65"/>
      <c r="W36" s="9"/>
      <c r="X36" s="9"/>
      <c r="Y36" s="9"/>
      <c r="Z36" s="9"/>
      <c r="AA36" s="65"/>
      <c r="AB36" s="9"/>
      <c r="AC36" s="9"/>
      <c r="AD36" s="9"/>
      <c r="AE36" s="9"/>
      <c r="AF36" s="65"/>
      <c r="AG36" s="9"/>
      <c r="AH36" s="9"/>
      <c r="AI36" s="9"/>
      <c r="AJ36" s="9"/>
      <c r="AK36" s="65">
        <f>'by L1'!AK36-'by L1'!AG36</f>
        <v>4.9999999999999822E-2</v>
      </c>
      <c r="AL36" s="9">
        <f>'by L1'!AL36-'by L1'!AH36</f>
        <v>0.28000000000000025</v>
      </c>
      <c r="AM36" s="9">
        <f>'by L1'!AM36-'by L1'!AI36</f>
        <v>-0.63000000000000078</v>
      </c>
      <c r="AN36" s="9">
        <f>'by L1'!AN36-'by L1'!AJ36</f>
        <v>0.4399999999999995</v>
      </c>
      <c r="AO36" s="9">
        <f>'by L1'!AO36-'by L1'!AK36</f>
        <v>0.30000000000000071</v>
      </c>
      <c r="AP36" s="65">
        <f>'by L1'!AP36-'by L1'!AK36</f>
        <v>0.20000000000000018</v>
      </c>
      <c r="AQ36" s="9">
        <f>'by L1'!AQ36-'by L1'!AL36</f>
        <v>-0.40000000000000036</v>
      </c>
      <c r="AR36" s="9">
        <f>'by L1'!AR36-'by L1'!AM36</f>
        <v>0</v>
      </c>
      <c r="AS36" s="9">
        <f>'by L1'!AS36-'by L1'!AN36</f>
        <v>0</v>
      </c>
      <c r="AT36" s="9">
        <f>'by L1'!AT36-'by L1'!AO36</f>
        <v>0</v>
      </c>
      <c r="AU36" s="65">
        <f>'by L1'!AU36-'by L1'!AP36</f>
        <v>0</v>
      </c>
      <c r="AV36" s="9">
        <f>'by L1'!AV36-'by L1'!AQ36</f>
        <v>9.9999999999999645E-2</v>
      </c>
      <c r="AW36" s="9">
        <f>'by L1'!AW36-'by L1'!AR36</f>
        <v>0.10000000000000053</v>
      </c>
      <c r="AX36" s="9">
        <f>'by L1'!AX36-'by L1'!AS36</f>
        <v>0.10000000000000053</v>
      </c>
      <c r="AY36" s="9">
        <f>'by L1'!AY36-'by L1'!AT36</f>
        <v>9.9999999999999645E-2</v>
      </c>
      <c r="AZ36" s="65">
        <f>'by L1'!AZ36-'by L1'!AU36</f>
        <v>0.10000000000000053</v>
      </c>
      <c r="BA36" s="9">
        <f>'by L1'!BA36-'by L1'!AV36</f>
        <v>0</v>
      </c>
      <c r="BB36" s="9">
        <f>'by L1'!BB36-'by L1'!AW36</f>
        <v>0</v>
      </c>
      <c r="BC36" s="9">
        <f>'by L1'!BC36-'by L1'!AX36</f>
        <v>-0.10000000000000053</v>
      </c>
      <c r="BD36" s="9">
        <f>'by L1'!BD36-'by L1'!AY36</f>
        <v>-9.9999999999999645E-2</v>
      </c>
      <c r="BE36" s="65">
        <f>'by L1'!BE36-'by L1'!AZ36</f>
        <v>0</v>
      </c>
      <c r="BF36" s="9">
        <f>'by L1'!BF36-'by L1'!BA36</f>
        <v>0.10000000000000053</v>
      </c>
      <c r="BG36" s="9">
        <f>'by L1'!BG36-'by L1'!BB36</f>
        <v>0</v>
      </c>
      <c r="BH36" s="9">
        <f>'by L1'!BH36-'by L1'!BC36</f>
        <v>0.10000000000000053</v>
      </c>
      <c r="BI36" s="9">
        <f>'by L1'!BI36-'by L1'!BD36</f>
        <v>9.9999999999999645E-2</v>
      </c>
      <c r="BJ36" s="89">
        <f>'by L1'!BJ36-'by L1'!BE36</f>
        <v>9.9999999999999645E-2</v>
      </c>
      <c r="BK36" s="59">
        <f>'by L1'!BK36-'by L1'!BF36</f>
        <v>9.9999999999999645E-2</v>
      </c>
      <c r="BL36" s="59">
        <f>'by L1'!BL36-'by L1'!BG36</f>
        <v>0</v>
      </c>
      <c r="BM36" s="59">
        <f>'by L1'!BM36-'by L1'!BH36</f>
        <v>0</v>
      </c>
      <c r="BN36" s="59">
        <f>'by L1'!BN36-'by L1'!BI36</f>
        <v>0</v>
      </c>
      <c r="BO36" s="65">
        <f>'by L1'!BO36-'by L1'!BJ36</f>
        <v>9.9999999999999645E-2</v>
      </c>
      <c r="BP36" s="9">
        <f>'by L1'!BP36-'by L1'!BK36</f>
        <v>-9.9999999999997868E-3</v>
      </c>
      <c r="BQ36" s="9">
        <f>'by L1'!BQ36-'by L1'!BL36</f>
        <v>-2.0000000000000462E-2</v>
      </c>
      <c r="BR36" s="9">
        <f>'by L1'!BR36-'by L1'!BM36</f>
        <v>5.9999999999999609E-2</v>
      </c>
      <c r="BS36" s="9">
        <f>'by L1'!BS36-'by L1'!BN36</f>
        <v>7.0000000000000284E-2</v>
      </c>
      <c r="BT36" s="65">
        <f>'by L1'!BT36-'by L1'!BO36</f>
        <v>7.0000000000000284E-2</v>
      </c>
      <c r="BU36" s="9">
        <f>'by L1'!BU36-'by L1'!BP36</f>
        <v>4.0000000000000036E-2</v>
      </c>
      <c r="BV36" s="9">
        <f>'by L1'!BV36-'by L1'!BQ36</f>
        <v>-0.16999999999999993</v>
      </c>
      <c r="BW36" s="9">
        <f>'by L1'!BW36-'by L1'!BR36</f>
        <v>-9.9999999999997868E-3</v>
      </c>
      <c r="BX36" s="9">
        <f>'by L1'!BX36-'by L1'!BS36</f>
        <v>-2.0000000000000462E-2</v>
      </c>
      <c r="BY36" s="65">
        <f>'by L1'!BT36-'by L1'!AF36</f>
        <v>0.40000000000000036</v>
      </c>
      <c r="BZ36" s="144">
        <f>'by L1'!BU36-'by L1'!AG36</f>
        <v>0.28000000000000025</v>
      </c>
      <c r="CA36" s="144">
        <f>'by L1'!BV36-'by L1'!AH36</f>
        <v>-0.11000000000000032</v>
      </c>
      <c r="CB36" s="144">
        <f>'by L1'!BW36-'by L1'!AI36</f>
        <v>0.21999999999999975</v>
      </c>
      <c r="CC36" s="144">
        <f>'by L1'!BX36-'by L1'!AJ36</f>
        <v>0.1899999999999995</v>
      </c>
      <c r="CD36" s="148">
        <f t="shared" si="0"/>
        <v>1</v>
      </c>
      <c r="CE36" s="116">
        <f t="shared" si="1"/>
        <v>1</v>
      </c>
      <c r="CF36" s="115">
        <f t="shared" si="2"/>
        <v>1</v>
      </c>
      <c r="CG36" s="114">
        <f t="shared" si="3"/>
        <v>6</v>
      </c>
      <c r="CH36" s="117">
        <f t="shared" si="4"/>
        <v>16</v>
      </c>
      <c r="CI36" s="118">
        <f t="shared" si="5"/>
        <v>1</v>
      </c>
      <c r="CJ36" s="119">
        <f t="shared" si="6"/>
        <v>3</v>
      </c>
      <c r="CK36" s="120">
        <f t="shared" si="7"/>
        <v>0</v>
      </c>
    </row>
    <row r="37" spans="1:89" x14ac:dyDescent="0.25">
      <c r="A37" s="11" t="s">
        <v>107</v>
      </c>
      <c r="G37" s="65"/>
      <c r="H37" s="9"/>
      <c r="I37" s="9"/>
      <c r="J37" s="9"/>
      <c r="K37" s="9"/>
      <c r="L37" s="65"/>
      <c r="M37" s="9"/>
      <c r="N37" s="9"/>
      <c r="O37" s="9"/>
      <c r="P37" s="9"/>
      <c r="Q37" s="65"/>
      <c r="R37" s="9"/>
      <c r="S37" s="9"/>
      <c r="T37" s="9"/>
      <c r="U37" s="9"/>
      <c r="V37" s="65"/>
      <c r="W37" s="9"/>
      <c r="X37" s="9"/>
      <c r="Y37" s="9"/>
      <c r="Z37" s="9"/>
      <c r="AA37" s="65"/>
      <c r="AB37" s="9"/>
      <c r="AC37" s="9"/>
      <c r="AD37" s="9"/>
      <c r="AE37" s="9"/>
      <c r="AF37" s="65">
        <f>'by L1'!AF37-'by L1'!AA37</f>
        <v>0.26999999999999957</v>
      </c>
      <c r="AG37" s="9">
        <f>'by L1'!AG37-'by L1'!AB37</f>
        <v>0.14000000000000057</v>
      </c>
      <c r="AH37" s="9">
        <f>'by L1'!AH37-'by L1'!AC37</f>
        <v>0.16999999999999993</v>
      </c>
      <c r="AI37" s="9">
        <f>'by L1'!AI37-'by L1'!AD37</f>
        <v>0.12999999999999989</v>
      </c>
      <c r="AJ37" s="9">
        <f>'by L1'!AJ37-'by L1'!AE37</f>
        <v>0.1800000000000006</v>
      </c>
      <c r="AK37" s="65">
        <f>'by L1'!AK37-'by L1'!AF37</f>
        <v>-0.1899999999999995</v>
      </c>
      <c r="AL37" s="9">
        <f>'by L1'!AL37-'by L1'!AG37</f>
        <v>0.17999999999999972</v>
      </c>
      <c r="AM37" s="9">
        <f>'by L1'!AM37-'by L1'!AH37</f>
        <v>-3.0000000000000249E-2</v>
      </c>
      <c r="AN37" s="9">
        <f>'by L1'!AN37-'by L1'!AI37</f>
        <v>0.11000000000000032</v>
      </c>
      <c r="AO37" s="9">
        <f>'by L1'!AO37-'by L1'!AJ37</f>
        <v>4.9999999999999822E-2</v>
      </c>
      <c r="AP37" s="65">
        <f>'by L1'!AP37-'by L1'!AK37</f>
        <v>0</v>
      </c>
      <c r="AQ37" s="9">
        <f>'by L1'!AQ37-'by L1'!AL37</f>
        <v>-0.20000000000000018</v>
      </c>
      <c r="AR37" s="9">
        <f>'by L1'!AR37-'by L1'!AM37</f>
        <v>0</v>
      </c>
      <c r="AS37" s="9">
        <f>'by L1'!AS37-'by L1'!AN37</f>
        <v>-9.9999999999999645E-2</v>
      </c>
      <c r="AT37" s="9">
        <f>'by L1'!AT37-'by L1'!AO37</f>
        <v>-0.10000000000000053</v>
      </c>
      <c r="AU37" s="65">
        <f>'by L1'!AU37-'by L1'!AP37</f>
        <v>-0.10000000000000053</v>
      </c>
      <c r="AV37" s="9">
        <f>'by L1'!AV37-'by L1'!AQ37</f>
        <v>-9.9999999999999645E-2</v>
      </c>
      <c r="AW37" s="9">
        <f>'by L1'!AW37-'by L1'!AR37</f>
        <v>-9.9999999999999645E-2</v>
      </c>
      <c r="AX37" s="9">
        <f>'by L1'!AX37-'by L1'!AS37</f>
        <v>-0.10000000000000053</v>
      </c>
      <c r="AY37" s="9">
        <f>'by L1'!AY37-'by L1'!AT37</f>
        <v>-9.9999999999999645E-2</v>
      </c>
      <c r="AZ37" s="65">
        <f>'by L1'!AZ37-'by L1'!AU37</f>
        <v>0.20000000000000018</v>
      </c>
      <c r="BA37" s="9">
        <f>'by L1'!BA37-'by L1'!AV37</f>
        <v>0.20000000000000018</v>
      </c>
      <c r="BB37" s="9">
        <f>'by L1'!BB37-'by L1'!AW37</f>
        <v>9.9999999999999645E-2</v>
      </c>
      <c r="BC37" s="9">
        <f>'by L1'!BC37-'by L1'!AX37</f>
        <v>0.10000000000000053</v>
      </c>
      <c r="BD37" s="9">
        <f>'by L1'!BD37-'by L1'!AY37</f>
        <v>9.9999999999999645E-2</v>
      </c>
      <c r="BE37" s="65">
        <f>'by L1'!BE37-'by L1'!AZ37</f>
        <v>9.9999999999999645E-2</v>
      </c>
      <c r="BF37" s="9">
        <f>'by L1'!BF37-'by L1'!BA37</f>
        <v>9.9999999999999645E-2</v>
      </c>
      <c r="BG37" s="9">
        <f>'by L1'!BG37-'by L1'!BB37</f>
        <v>0</v>
      </c>
      <c r="BH37" s="9">
        <f>'by L1'!BH37-'by L1'!BC37</f>
        <v>0</v>
      </c>
      <c r="BI37" s="9">
        <f>'by L1'!BI37-'by L1'!BD37</f>
        <v>0.10000000000000053</v>
      </c>
      <c r="BJ37" s="89"/>
      <c r="BK37" s="59"/>
      <c r="BL37" s="59"/>
      <c r="BM37" s="59"/>
      <c r="BN37" s="59"/>
      <c r="BO37" s="65"/>
      <c r="BP37" s="9"/>
      <c r="BQ37" s="9"/>
      <c r="BR37" s="9"/>
      <c r="BS37" s="9"/>
      <c r="BT37" s="65"/>
      <c r="BU37" s="9"/>
      <c r="BV37" s="9"/>
      <c r="BW37" s="9"/>
      <c r="BX37" s="9"/>
      <c r="BY37" s="65">
        <f>'by L1'!BE37-'by L1'!AA37</f>
        <v>0.27999999999999936</v>
      </c>
      <c r="BZ37" s="144">
        <f>'by L1'!BF37-'by L1'!AB37</f>
        <v>0.32000000000000028</v>
      </c>
      <c r="CA37" s="144">
        <f>'by L1'!BG37-'by L1'!AC37</f>
        <v>0.13999999999999968</v>
      </c>
      <c r="CB37" s="144">
        <f>'by L1'!BH37-'by L1'!AD37</f>
        <v>0.14000000000000057</v>
      </c>
      <c r="CC37" s="144">
        <f>'by L1'!BI37-'by L1'!AE37</f>
        <v>0.23000000000000043</v>
      </c>
      <c r="CD37" s="148">
        <f t="shared" si="0"/>
        <v>0</v>
      </c>
      <c r="CE37" s="116">
        <f t="shared" si="1"/>
        <v>0</v>
      </c>
      <c r="CF37" s="115">
        <f t="shared" si="2"/>
        <v>2</v>
      </c>
      <c r="CG37" s="114">
        <f t="shared" si="3"/>
        <v>8</v>
      </c>
      <c r="CH37" s="117">
        <f t="shared" si="4"/>
        <v>8</v>
      </c>
      <c r="CI37" s="118">
        <f t="shared" si="5"/>
        <v>7</v>
      </c>
      <c r="CJ37" s="119">
        <f t="shared" si="6"/>
        <v>1</v>
      </c>
      <c r="CK37" s="120">
        <f t="shared" si="7"/>
        <v>0</v>
      </c>
    </row>
    <row r="38" spans="1:89" x14ac:dyDescent="0.25">
      <c r="A38" s="11" t="s">
        <v>108</v>
      </c>
      <c r="G38" s="65"/>
      <c r="H38" s="9"/>
      <c r="I38" s="9"/>
      <c r="J38" s="9"/>
      <c r="K38" s="9"/>
      <c r="L38" s="65"/>
      <c r="M38" s="9"/>
      <c r="N38" s="9"/>
      <c r="O38" s="9"/>
      <c r="P38" s="9"/>
      <c r="Q38" s="65"/>
      <c r="R38" s="9"/>
      <c r="S38" s="9"/>
      <c r="T38" s="9"/>
      <c r="U38" s="9"/>
      <c r="V38" s="65"/>
      <c r="W38" s="9"/>
      <c r="X38" s="9"/>
      <c r="Y38" s="9"/>
      <c r="Z38" s="9"/>
      <c r="AA38" s="65"/>
      <c r="AB38" s="9"/>
      <c r="AC38" s="9"/>
      <c r="AD38" s="9"/>
      <c r="AE38" s="9"/>
      <c r="AF38" s="65">
        <f>'by L1'!AF38-'by L1'!AA38</f>
        <v>9.9999999999999645E-2</v>
      </c>
      <c r="AG38" s="9">
        <f>'by L1'!AG38-'by L1'!AB38</f>
        <v>5.9999999999999609E-2</v>
      </c>
      <c r="AH38" s="9">
        <f>'by L1'!AH38-'by L1'!AC38</f>
        <v>4.0000000000000036E-2</v>
      </c>
      <c r="AI38" s="9">
        <f>'by L1'!AI38-'by L1'!AD38</f>
        <v>6.0000000000000497E-2</v>
      </c>
      <c r="AJ38" s="9">
        <f>'by L1'!AJ38-'by L1'!AE38</f>
        <v>6.9999999999999396E-2</v>
      </c>
      <c r="AK38" s="65">
        <f>'by L1'!AK38-'by L1'!AF38</f>
        <v>-9.9999999999999645E-2</v>
      </c>
      <c r="AL38" s="9">
        <f>'by L1'!AL38-'by L1'!AG38</f>
        <v>0.34999999999999964</v>
      </c>
      <c r="AM38" s="9">
        <f>'by L1'!AM38-'by L1'!AH38</f>
        <v>4.9999999999999822E-2</v>
      </c>
      <c r="AN38" s="9">
        <f>'by L1'!AN38-'by L1'!AI38</f>
        <v>8.9999999999999858E-2</v>
      </c>
      <c r="AO38" s="9">
        <f>'by L1'!AO38-'by L1'!AJ38</f>
        <v>0.13000000000000078</v>
      </c>
      <c r="AP38" s="65">
        <f>'by L1'!AP38-'by L1'!AK38</f>
        <v>0.19999999999999929</v>
      </c>
      <c r="AQ38" s="9">
        <f>'by L1'!AQ38-'by L1'!AL38</f>
        <v>-0.19999999999999929</v>
      </c>
      <c r="AR38" s="9">
        <f>'by L1'!AR38-'by L1'!AM38</f>
        <v>0</v>
      </c>
      <c r="AS38" s="9">
        <f>'by L1'!AS38-'by L1'!AN38</f>
        <v>-9.9999999999999645E-2</v>
      </c>
      <c r="AT38" s="9">
        <f>'by L1'!AT38-'by L1'!AO38</f>
        <v>-0.10000000000000053</v>
      </c>
      <c r="AU38" s="65"/>
      <c r="AV38" s="9"/>
      <c r="AW38" s="9"/>
      <c r="AX38" s="9"/>
      <c r="AY38" s="9"/>
      <c r="AZ38" s="65"/>
      <c r="BA38" s="9"/>
      <c r="BB38" s="9"/>
      <c r="BC38" s="9"/>
      <c r="BD38" s="9"/>
      <c r="BE38" s="65">
        <f>'by L1'!BE38-'by L1'!AP38</f>
        <v>0.10000000000000053</v>
      </c>
      <c r="BF38" s="144">
        <f>'by L1'!BF38-'by L1'!AQ38</f>
        <v>0.19999999999999929</v>
      </c>
      <c r="BG38" s="144">
        <f>'by L1'!BG38-'by L1'!AR38</f>
        <v>0</v>
      </c>
      <c r="BH38" s="144">
        <f>'by L1'!BH38-'by L1'!AS38</f>
        <v>9.9999999999999645E-2</v>
      </c>
      <c r="BI38" s="144">
        <f>'by L1'!BI38-'by L1'!AT38</f>
        <v>0.20000000000000018</v>
      </c>
      <c r="BJ38" s="89">
        <f>'by L1'!BJ38-'by L1'!BE38</f>
        <v>9.9999999999999645E-2</v>
      </c>
      <c r="BK38" s="59">
        <f>'by L1'!BK38-'by L1'!BF38</f>
        <v>0.10000000000000053</v>
      </c>
      <c r="BL38" s="59">
        <f>'by L1'!BL38-'by L1'!BG38</f>
        <v>0</v>
      </c>
      <c r="BM38" s="59">
        <f>'by L1'!BM38-'by L1'!BH38</f>
        <v>0</v>
      </c>
      <c r="BN38" s="59">
        <f>'by L1'!BN38-'by L1'!BI38</f>
        <v>0</v>
      </c>
      <c r="BO38" s="65">
        <f>'by L1'!BO38-'by L1'!BJ38</f>
        <v>6.0000000000000497E-2</v>
      </c>
      <c r="BP38" s="9">
        <f>'by L1'!BP38-'by L1'!BK38</f>
        <v>4.9999999999999822E-2</v>
      </c>
      <c r="BQ38" s="9">
        <f>'by L1'!BQ38-'by L1'!BL38</f>
        <v>8.9999999999999858E-2</v>
      </c>
      <c r="BR38" s="9">
        <f>'by L1'!BR38-'by L1'!BM38</f>
        <v>-9.9999999999997868E-3</v>
      </c>
      <c r="BS38" s="9">
        <f>'by L1'!BS38-'by L1'!BN38</f>
        <v>3.0000000000000249E-2</v>
      </c>
      <c r="BT38" s="65"/>
      <c r="BU38" s="9"/>
      <c r="BV38" s="9"/>
      <c r="BW38" s="9"/>
      <c r="BX38" s="9"/>
      <c r="BY38" s="65">
        <f>'by L1'!BO38-'by L1'!AA38</f>
        <v>0.45999999999999996</v>
      </c>
      <c r="BZ38" s="144">
        <f>'by L1'!BP38-'by L1'!AB38</f>
        <v>0.55999999999999961</v>
      </c>
      <c r="CA38" s="144">
        <f>'by L1'!BQ38-'by L1'!AC38</f>
        <v>0.17999999999999972</v>
      </c>
      <c r="CB38" s="144">
        <f>'by L1'!BR38-'by L1'!AD38</f>
        <v>0.14000000000000057</v>
      </c>
      <c r="CC38" s="144">
        <f>'by L1'!BS38-'by L1'!AE38</f>
        <v>0.33000000000000007</v>
      </c>
      <c r="CD38" s="148">
        <f t="shared" si="0"/>
        <v>0</v>
      </c>
      <c r="CE38" s="116">
        <f t="shared" si="1"/>
        <v>0</v>
      </c>
      <c r="CF38" s="115">
        <f t="shared" si="2"/>
        <v>1</v>
      </c>
      <c r="CG38" s="114">
        <f t="shared" si="3"/>
        <v>4</v>
      </c>
      <c r="CH38" s="117">
        <f t="shared" si="4"/>
        <v>15</v>
      </c>
      <c r="CI38" s="118">
        <f t="shared" si="5"/>
        <v>4</v>
      </c>
      <c r="CJ38" s="119">
        <f t="shared" si="6"/>
        <v>1</v>
      </c>
      <c r="CK38" s="120">
        <f t="shared" si="7"/>
        <v>0</v>
      </c>
    </row>
    <row r="39" spans="1:89" x14ac:dyDescent="0.25">
      <c r="A39" s="11" t="s">
        <v>109</v>
      </c>
      <c r="G39" s="65"/>
      <c r="H39" s="9"/>
      <c r="I39" s="9"/>
      <c r="J39" s="9"/>
      <c r="K39" s="9"/>
      <c r="L39" s="65"/>
      <c r="M39" s="9"/>
      <c r="N39" s="9"/>
      <c r="O39" s="9"/>
      <c r="P39" s="9"/>
      <c r="Q39" s="65"/>
      <c r="R39" s="9"/>
      <c r="S39" s="9"/>
      <c r="T39" s="9"/>
      <c r="U39" s="9"/>
      <c r="V39" s="65"/>
      <c r="W39" s="9"/>
      <c r="X39" s="9"/>
      <c r="Y39" s="9"/>
      <c r="Z39" s="9"/>
      <c r="AA39" s="65"/>
      <c r="AB39" s="9"/>
      <c r="AC39" s="9"/>
      <c r="AD39" s="9"/>
      <c r="AE39" s="9"/>
      <c r="AF39" s="65">
        <f>'by L1'!AF39-'by L1'!AA39</f>
        <v>0.12999999999999989</v>
      </c>
      <c r="AG39" s="9">
        <f>'by L1'!AG39-'by L1'!AB39</f>
        <v>4.9999999999999822E-2</v>
      </c>
      <c r="AH39" s="9">
        <f>'by L1'!AH39-'by L1'!AC39</f>
        <v>4.0000000000000036E-2</v>
      </c>
      <c r="AI39" s="9">
        <f>'by L1'!AI39-'by L1'!AD39</f>
        <v>5.9999999999999609E-2</v>
      </c>
      <c r="AJ39" s="9">
        <f>'by L1'!AJ39-'by L1'!AE39</f>
        <v>7.0000000000000284E-2</v>
      </c>
      <c r="AK39" s="65">
        <f>'by L1'!AK39-'by L1'!AF39</f>
        <v>5.9999999999999609E-2</v>
      </c>
      <c r="AL39" s="9">
        <f>'by L1'!AL39-'by L1'!AG39</f>
        <v>-8.0000000000000071E-2</v>
      </c>
      <c r="AM39" s="9">
        <f>'by L1'!AM39-'by L1'!AH39</f>
        <v>-1.0000000000000675E-2</v>
      </c>
      <c r="AN39" s="9">
        <f>'by L1'!AN39-'by L1'!AI39</f>
        <v>3.0000000000000249E-2</v>
      </c>
      <c r="AO39" s="9">
        <f>'by L1'!AO39-'by L1'!AJ39</f>
        <v>4.0000000000000036E-2</v>
      </c>
      <c r="AP39" s="65">
        <f>'by L1'!AP39-'by L1'!AK39</f>
        <v>0</v>
      </c>
      <c r="AQ39" s="9">
        <f>'by L1'!AQ39-'by L1'!AL39</f>
        <v>9.9999999999999645E-2</v>
      </c>
      <c r="AR39" s="9">
        <f>'by L1'!AR39-'by L1'!AM39</f>
        <v>0</v>
      </c>
      <c r="AS39" s="9">
        <f>'by L1'!AS39-'by L1'!AN39</f>
        <v>0</v>
      </c>
      <c r="AT39" s="9">
        <f>'by L1'!AT39-'by L1'!AO39</f>
        <v>0</v>
      </c>
      <c r="AU39" s="65">
        <f>'by L1'!AU39-'by L1'!AP39</f>
        <v>-0.29999999999999982</v>
      </c>
      <c r="AV39" s="9">
        <f>'by L1'!AV39-'by L1'!AQ39</f>
        <v>0</v>
      </c>
      <c r="AW39" s="9">
        <f>'by L1'!AW39-'by L1'!AR39</f>
        <v>0</v>
      </c>
      <c r="AX39" s="9">
        <f>'by L1'!AX39-'by L1'!AS39</f>
        <v>-0.20000000000000018</v>
      </c>
      <c r="AY39" s="9">
        <f>'by L1'!AY39-'by L1'!AT39</f>
        <v>-0.20000000000000018</v>
      </c>
      <c r="AZ39" s="65">
        <f>'by L1'!AZ39-'by L1'!AU39</f>
        <v>-0.20000000000000018</v>
      </c>
      <c r="BA39" s="9">
        <f>'by L1'!BA39-'by L1'!AV39</f>
        <v>-0.20000000000000018</v>
      </c>
      <c r="BB39" s="9">
        <f>'by L1'!BB39-'by L1'!AW39</f>
        <v>-0.19999999999999929</v>
      </c>
      <c r="BC39" s="9">
        <f>'by L1'!BC39-'by L1'!AX39</f>
        <v>-0.19999999999999929</v>
      </c>
      <c r="BD39" s="9">
        <f>'by L1'!BD39-'by L1'!AY39</f>
        <v>-9.9999999999999645E-2</v>
      </c>
      <c r="BE39" s="65">
        <f>'by L1'!BE39-'by L1'!AZ39</f>
        <v>0.29999999999999982</v>
      </c>
      <c r="BF39" s="9">
        <f>'by L1'!BF39-'by L1'!BA39</f>
        <v>0.20000000000000018</v>
      </c>
      <c r="BG39" s="9">
        <f>'by L1'!BG39-'by L1'!BB39</f>
        <v>9.9999999999999645E-2</v>
      </c>
      <c r="BH39" s="9">
        <f>'by L1'!BH39-'by L1'!BC39</f>
        <v>9.9999999999999645E-2</v>
      </c>
      <c r="BI39" s="9">
        <f>'by L1'!BI39-'by L1'!BD39</f>
        <v>9.9999999999999645E-2</v>
      </c>
      <c r="BJ39" s="89">
        <f>'by L1'!BJ39-'by L1'!BE39</f>
        <v>0.10000000000000053</v>
      </c>
      <c r="BK39" s="59">
        <f>'by L1'!BK39-'by L1'!BF39</f>
        <v>0.10000000000000053</v>
      </c>
      <c r="BL39" s="59">
        <f>'by L1'!BL39-'by L1'!BG39</f>
        <v>0</v>
      </c>
      <c r="BM39" s="59">
        <f>'by L1'!BM39-'by L1'!BH39</f>
        <v>0.20000000000000018</v>
      </c>
      <c r="BN39" s="59">
        <f>'by L1'!BN39-'by L1'!BI39</f>
        <v>0.20000000000000018</v>
      </c>
      <c r="BO39" s="65">
        <f>'by L1'!BO39-'by L1'!BJ39</f>
        <v>0.16000000000000014</v>
      </c>
      <c r="BP39" s="9">
        <f>'by L1'!BP39-'by L1'!BK39</f>
        <v>4.0000000000000036E-2</v>
      </c>
      <c r="BQ39" s="9">
        <f>'by L1'!BQ39-'by L1'!BL39</f>
        <v>4.0000000000000036E-2</v>
      </c>
      <c r="BR39" s="9">
        <f>'by L1'!BR39-'by L1'!BM39</f>
        <v>9.9999999999999645E-2</v>
      </c>
      <c r="BS39" s="9">
        <f>'by L1'!BS39-'by L1'!BN39</f>
        <v>1.9999999999999574E-2</v>
      </c>
      <c r="BT39" s="65">
        <f>'by L1'!BT39-'by L1'!BO39</f>
        <v>-1.0000000000000675E-2</v>
      </c>
      <c r="BU39" s="9">
        <f>'by L1'!BU39-'by L1'!BP39</f>
        <v>9.9999999999997868E-3</v>
      </c>
      <c r="BV39" s="9">
        <f>'by L1'!BV39-'by L1'!BQ39</f>
        <v>-5.9999999999999609E-2</v>
      </c>
      <c r="BW39" s="9">
        <f>'by L1'!BW39-'by L1'!BR39</f>
        <v>-0.26999999999999957</v>
      </c>
      <c r="BX39" s="9">
        <f>'by L1'!BX39-'by L1'!BS39</f>
        <v>-0.20000000000000018</v>
      </c>
      <c r="BY39" s="65">
        <f>'by L1'!BT39-'by L1'!AA39</f>
        <v>0.23999999999999932</v>
      </c>
      <c r="BZ39" s="144">
        <f>'by L1'!BU39-'by L1'!AB39</f>
        <v>0.21999999999999975</v>
      </c>
      <c r="CA39" s="144">
        <f>'by L1'!BV39-'by L1'!AC39</f>
        <v>-8.9999999999999858E-2</v>
      </c>
      <c r="CB39" s="144">
        <f>'by L1'!BW39-'by L1'!AD39</f>
        <v>-0.17999999999999972</v>
      </c>
      <c r="CC39" s="144">
        <f>'by L1'!BX39-'by L1'!AE39</f>
        <v>-7.0000000000000284E-2</v>
      </c>
      <c r="CD39" s="148">
        <f t="shared" si="0"/>
        <v>0</v>
      </c>
      <c r="CE39" s="116">
        <f t="shared" si="1"/>
        <v>2</v>
      </c>
      <c r="CF39" s="115">
        <f t="shared" si="2"/>
        <v>7</v>
      </c>
      <c r="CG39" s="114">
        <f t="shared" si="3"/>
        <v>5</v>
      </c>
      <c r="CH39" s="117">
        <f t="shared" si="4"/>
        <v>18</v>
      </c>
      <c r="CI39" s="118">
        <f t="shared" si="5"/>
        <v>5</v>
      </c>
      <c r="CJ39" s="119">
        <f t="shared" si="6"/>
        <v>1</v>
      </c>
      <c r="CK39" s="120">
        <f t="shared" si="7"/>
        <v>0</v>
      </c>
    </row>
    <row r="40" spans="1:89" x14ac:dyDescent="0.25">
      <c r="A40" s="11" t="s">
        <v>110</v>
      </c>
      <c r="G40" s="65">
        <f>'by L1'!G40-'by L1'!B40</f>
        <v>1.9999999999999574E-2</v>
      </c>
      <c r="H40" s="9">
        <f>'by L1'!H40-'by L1'!C40</f>
        <v>-4.0000000000000036E-2</v>
      </c>
      <c r="I40" s="9">
        <f>'by L1'!I40-'by L1'!D40</f>
        <v>-0.20999999999999996</v>
      </c>
      <c r="J40" s="9">
        <f>'by L1'!J40-'by L1'!E40</f>
        <v>-8.9999999999999858E-2</v>
      </c>
      <c r="K40" s="9">
        <f>'by L1'!K40-'by L1'!F40</f>
        <v>-8.0000000000000071E-2</v>
      </c>
      <c r="L40" s="65">
        <f>'by L1'!L40-'by L1'!G40</f>
        <v>-4.0000000000000036E-2</v>
      </c>
      <c r="M40" s="9">
        <f>'by L1'!M40-'by L1'!H40</f>
        <v>-9.9999999999997868E-3</v>
      </c>
      <c r="N40" s="9">
        <f>'by L1'!N40-'by L1'!I40</f>
        <v>-0.20000000000000018</v>
      </c>
      <c r="O40" s="9">
        <f>'by L1'!O40-'by L1'!J40</f>
        <v>-8.0000000000000071E-2</v>
      </c>
      <c r="P40" s="9">
        <f>'by L1'!P40-'by L1'!K40</f>
        <v>-8.9999999999999858E-2</v>
      </c>
      <c r="Q40" s="65">
        <f>'by L1'!Q40-'by L1'!L40</f>
        <v>-0.25</v>
      </c>
      <c r="R40" s="9">
        <f>'by L1'!R40-'by L1'!M40</f>
        <v>-0.19000000000000039</v>
      </c>
      <c r="S40" s="61">
        <f>'by L1'!S40-'by L1'!N40</f>
        <v>-0.27000000000000046</v>
      </c>
      <c r="T40" s="9">
        <f>'by L1'!T40-'by L1'!O40</f>
        <v>-0.33000000000000007</v>
      </c>
      <c r="U40" s="9">
        <f>'by L1'!U40-'by L1'!P40</f>
        <v>-0.26000000000000068</v>
      </c>
      <c r="V40" s="65">
        <f>'by L1'!V40-'by L1'!Q40</f>
        <v>-0.20999999999999996</v>
      </c>
      <c r="W40" s="9">
        <f>'by L1'!W40-'by L1'!R40</f>
        <v>-0.16999999999999993</v>
      </c>
      <c r="X40" s="9">
        <f>'by L1'!X40-'by L1'!S40</f>
        <v>-0.29000000000000004</v>
      </c>
      <c r="Y40" s="9">
        <f>'by L1'!Y40-'by L1'!T40</f>
        <v>-0.29999999999999982</v>
      </c>
      <c r="Z40" s="9">
        <f>'by L1'!Z40-'by L1'!U40</f>
        <v>-0.20999999999999996</v>
      </c>
      <c r="AA40" s="65">
        <f>'by L1'!AA40-'by L1'!V40</f>
        <v>-0.20000000000000018</v>
      </c>
      <c r="AB40" s="9">
        <f>'by L1'!AB40-'by L1'!W40</f>
        <v>-0.20999999999999996</v>
      </c>
      <c r="AC40" s="9">
        <f>'by L1'!AC40-'by L1'!X40</f>
        <v>-8.9999999999999858E-2</v>
      </c>
      <c r="AD40" s="9">
        <f>'by L1'!AD40-'by L1'!Y40</f>
        <v>-0.17999999999999972</v>
      </c>
      <c r="AE40" s="9">
        <f>'by L1'!AE40-'by L1'!Z40</f>
        <v>-0.20000000000000018</v>
      </c>
      <c r="AF40" s="65">
        <f>'by L1'!AF40-'by L1'!AA40</f>
        <v>-0.14999999999999947</v>
      </c>
      <c r="AG40" s="9">
        <f>'by L1'!AG40-'by L1'!AB40</f>
        <v>-0.12999999999999989</v>
      </c>
      <c r="AH40" s="9">
        <f>'by L1'!AH40-'by L1'!AC40</f>
        <v>-7.0000000000000284E-2</v>
      </c>
      <c r="AI40" s="9">
        <f>'by L1'!AI40-'by L1'!AD40</f>
        <v>-8.0000000000000071E-2</v>
      </c>
      <c r="AJ40" s="9">
        <f>'by L1'!AJ40-'by L1'!AE40</f>
        <v>-0.10999999999999943</v>
      </c>
      <c r="AK40" s="65">
        <f>'by L1'!AK40-'by L1'!AF40</f>
        <v>3.0000000000000249E-2</v>
      </c>
      <c r="AL40" s="9">
        <f>'by L1'!AL40-'by L1'!AG40</f>
        <v>0.79</v>
      </c>
      <c r="AM40" s="9">
        <f>'by L1'!AM40-'by L1'!AH40</f>
        <v>0.1800000000000006</v>
      </c>
      <c r="AN40" s="9">
        <f>'by L1'!AN40-'by L1'!AI40</f>
        <v>0.25</v>
      </c>
      <c r="AO40" s="9">
        <f>'by L1'!AO40-'by L1'!AJ40</f>
        <v>0.29999999999999982</v>
      </c>
      <c r="AP40" s="65">
        <f>'by L1'!AP40-'by L1'!AK40</f>
        <v>0.5</v>
      </c>
      <c r="AQ40" s="9">
        <f>'by L1'!AQ40-'by L1'!AL40</f>
        <v>-0.39999999999999947</v>
      </c>
      <c r="AR40" s="9">
        <f>'by L1'!AR40-'by L1'!AM40</f>
        <v>0</v>
      </c>
      <c r="AS40" s="9">
        <f>'by L1'!AS40-'by L1'!AN40</f>
        <v>9.9999999999999645E-2</v>
      </c>
      <c r="AT40" s="9">
        <f>'by L1'!AT40-'by L1'!AO40</f>
        <v>0</v>
      </c>
      <c r="AU40" s="65">
        <f>'by L1'!AU40-'by L1'!AP40</f>
        <v>-0.20000000000000018</v>
      </c>
      <c r="AV40" s="9">
        <f>'by L1'!AV40-'by L1'!AQ40</f>
        <v>-0.10000000000000053</v>
      </c>
      <c r="AW40" s="9">
        <f>'by L1'!AW40-'by L1'!AR40</f>
        <v>0</v>
      </c>
      <c r="AX40" s="9">
        <f>'by L1'!AX40-'by L1'!AS40</f>
        <v>-9.9999999999999645E-2</v>
      </c>
      <c r="AY40" s="9">
        <f>'by L1'!AY40-'by L1'!AT40</f>
        <v>0</v>
      </c>
      <c r="AZ40" s="65">
        <f>'by L1'!AZ40-'by L1'!AU40</f>
        <v>9.9999999999999645E-2</v>
      </c>
      <c r="BA40" s="9">
        <f>'by L1'!BA40-'by L1'!AV40</f>
        <v>0.10000000000000053</v>
      </c>
      <c r="BB40" s="9">
        <f>'by L1'!BB40-'by L1'!AW40</f>
        <v>9.9999999999999645E-2</v>
      </c>
      <c r="BC40" s="9">
        <f>'by L1'!BC40-'by L1'!AX40</f>
        <v>9.9999999999999645E-2</v>
      </c>
      <c r="BD40" s="9">
        <f>'by L1'!BD40-'by L1'!AY40</f>
        <v>9.9999999999999645E-2</v>
      </c>
      <c r="BE40" s="65">
        <f>'by L1'!BE40-'by L1'!AZ40</f>
        <v>0</v>
      </c>
      <c r="BF40" s="9">
        <f>'by L1'!BF40-'by L1'!BA40</f>
        <v>0</v>
      </c>
      <c r="BG40" s="9">
        <f>'by L1'!BG40-'by L1'!BB40</f>
        <v>0</v>
      </c>
      <c r="BH40" s="9">
        <f>'by L1'!BH40-'by L1'!BC40</f>
        <v>-9.9999999999999645E-2</v>
      </c>
      <c r="BI40" s="9">
        <f>'by L1'!BI40-'by L1'!BD40</f>
        <v>0</v>
      </c>
      <c r="BJ40" s="89">
        <f>'by L1'!BJ40-'by L1'!BE40</f>
        <v>0</v>
      </c>
      <c r="BK40" s="59">
        <f>'by L1'!BK40-'by L1'!BF40</f>
        <v>0</v>
      </c>
      <c r="BL40" s="59">
        <f>'by L1'!BL40-'by L1'!BG40</f>
        <v>0</v>
      </c>
      <c r="BM40" s="59">
        <f>'by L1'!BM40-'by L1'!BH40</f>
        <v>9.9999999999999645E-2</v>
      </c>
      <c r="BN40" s="59">
        <f>'by L1'!BN40-'by L1'!BI40</f>
        <v>0</v>
      </c>
      <c r="BO40" s="65">
        <f>'by L1'!BO40-'by L1'!BJ40</f>
        <v>0.12000000000000011</v>
      </c>
      <c r="BP40" s="9">
        <f>'by L1'!BP40-'by L1'!BK40</f>
        <v>6.9999999999999396E-2</v>
      </c>
      <c r="BQ40" s="9">
        <f>'by L1'!BQ40-'by L1'!BL40</f>
        <v>0.25999999999999979</v>
      </c>
      <c r="BR40" s="9">
        <f>'by L1'!BR40-'by L1'!BM40</f>
        <v>0.16999999999999993</v>
      </c>
      <c r="BS40" s="9">
        <f>'by L1'!BS40-'by L1'!BN40</f>
        <v>0.12000000000000011</v>
      </c>
      <c r="BT40" s="65">
        <f>'by L1'!BT40-'by L1'!BO40</f>
        <v>9.9999999999997868E-3</v>
      </c>
      <c r="BU40" s="9">
        <f>'by L1'!BU40-'by L1'!BP40</f>
        <v>3.0000000000000249E-2</v>
      </c>
      <c r="BV40" s="9">
        <f>'by L1'!BV40-'by L1'!BQ40</f>
        <v>-1.9999999999999574E-2</v>
      </c>
      <c r="BW40" s="9">
        <f>'by L1'!BW40-'by L1'!BR40</f>
        <v>-3.0000000000000249E-2</v>
      </c>
      <c r="BX40" s="9">
        <f>'by L1'!BX40-'by L1'!BS40</f>
        <v>-9.9999999999997868E-3</v>
      </c>
      <c r="BY40" s="65">
        <f>'by L1'!BT40-'by L1'!B40</f>
        <v>-0.27000000000000046</v>
      </c>
      <c r="BZ40" s="144">
        <f>'by L1'!BU40-'by L1'!C40</f>
        <v>-0.25999999999999979</v>
      </c>
      <c r="CA40" s="144">
        <f>'by L1'!BV40-'by L1'!D40</f>
        <v>-0.61000000000000032</v>
      </c>
      <c r="CB40" s="144">
        <f>'by L1'!BW40-'by L1'!E40</f>
        <v>-0.57000000000000028</v>
      </c>
      <c r="CC40" s="144">
        <f>'by L1'!BX40-'by L1'!F40</f>
        <v>-0.44000000000000039</v>
      </c>
      <c r="CD40" s="148">
        <f t="shared" si="0"/>
        <v>0</v>
      </c>
      <c r="CE40" s="116">
        <f t="shared" si="1"/>
        <v>6</v>
      </c>
      <c r="CF40" s="115">
        <f t="shared" si="2"/>
        <v>13</v>
      </c>
      <c r="CG40" s="114">
        <f t="shared" si="3"/>
        <v>17</v>
      </c>
      <c r="CH40" s="117">
        <f t="shared" si="4"/>
        <v>12</v>
      </c>
      <c r="CI40" s="118">
        <f t="shared" si="5"/>
        <v>5</v>
      </c>
      <c r="CJ40" s="119">
        <f t="shared" si="6"/>
        <v>3</v>
      </c>
      <c r="CK40" s="120">
        <f t="shared" si="7"/>
        <v>1</v>
      </c>
    </row>
    <row r="41" spans="1:89" x14ac:dyDescent="0.25">
      <c r="A41" s="11" t="s">
        <v>111</v>
      </c>
      <c r="G41" s="65"/>
      <c r="H41" s="9"/>
      <c r="I41" s="9"/>
      <c r="J41" s="9"/>
      <c r="K41" s="9"/>
      <c r="L41" s="65"/>
      <c r="M41" s="9"/>
      <c r="N41" s="9"/>
      <c r="O41" s="9"/>
      <c r="P41" s="9"/>
      <c r="Q41" s="65"/>
      <c r="R41" s="9"/>
      <c r="S41" s="9"/>
      <c r="T41" s="9"/>
      <c r="U41" s="9"/>
      <c r="V41" s="65"/>
      <c r="W41" s="9"/>
      <c r="X41" s="9"/>
      <c r="Y41" s="9"/>
      <c r="Z41" s="9"/>
      <c r="AA41" s="72"/>
      <c r="AB41" s="51"/>
      <c r="AC41" s="51"/>
      <c r="AD41" s="51"/>
      <c r="AE41" s="51"/>
      <c r="AF41" s="65">
        <f>'by L1'!AF41-'by L1'!AA41</f>
        <v>0.15000000000000036</v>
      </c>
      <c r="AG41" s="9">
        <f>'by L1'!AG41-'by L1'!AB41</f>
        <v>4.9999999999999822E-2</v>
      </c>
      <c r="AH41" s="9">
        <f>'by L1'!AH41-'by L1'!AC41</f>
        <v>-8.0000000000000071E-2</v>
      </c>
      <c r="AI41" s="9">
        <f>'by L1'!AI41-'by L1'!AD41</f>
        <v>-9.9999999999997868E-3</v>
      </c>
      <c r="AJ41" s="9">
        <f>'by L1'!AJ41-'by L1'!AE41</f>
        <v>1.9999999999999574E-2</v>
      </c>
      <c r="AK41" s="65">
        <f>'by L1'!AK41-'by L1'!AF41</f>
        <v>-0.19000000000000039</v>
      </c>
      <c r="AL41" s="9">
        <f>'by L1'!AL41-'by L1'!AG41</f>
        <v>7.0000000000000284E-2</v>
      </c>
      <c r="AM41" s="9">
        <f>'by L1'!AM41-'by L1'!AH41</f>
        <v>-0.10999999999999943</v>
      </c>
      <c r="AN41" s="9">
        <f>'by L1'!AN41-'by L1'!AI41</f>
        <v>-0.12000000000000011</v>
      </c>
      <c r="AO41" s="9">
        <f>'by L1'!AO41-'by L1'!AJ41</f>
        <v>-6.9999999999999396E-2</v>
      </c>
      <c r="AP41" s="65">
        <f>'by L1'!AP41-'by L1'!AK41</f>
        <v>0.10000000000000053</v>
      </c>
      <c r="AQ41" s="9">
        <f>'by L1'!AQ41-'by L1'!AL41</f>
        <v>-0.20000000000000018</v>
      </c>
      <c r="AR41" s="9">
        <f>'by L1'!AR41-'by L1'!AM41</f>
        <v>0</v>
      </c>
      <c r="AS41" s="9">
        <f>'by L1'!AS41-'by L1'!AN41</f>
        <v>0</v>
      </c>
      <c r="AT41" s="9">
        <f>'by L1'!AT41-'by L1'!AO41</f>
        <v>0</v>
      </c>
      <c r="AU41" s="65">
        <f>'by L1'!AU41-'by L1'!AP41</f>
        <v>-0.10000000000000053</v>
      </c>
      <c r="AV41" s="9">
        <f>'by L1'!AV41-'by L1'!AQ41</f>
        <v>9.9999999999999645E-2</v>
      </c>
      <c r="AW41" s="9">
        <f>'by L1'!AW41-'by L1'!AR41</f>
        <v>9.9999999999999645E-2</v>
      </c>
      <c r="AX41" s="9">
        <f>'by L1'!AX41-'by L1'!AS41</f>
        <v>0</v>
      </c>
      <c r="AY41" s="9">
        <f>'by L1'!AY41-'by L1'!AT41</f>
        <v>0</v>
      </c>
      <c r="AZ41" s="65">
        <f>'by L1'!AZ41-'by L1'!AU41</f>
        <v>0.10000000000000053</v>
      </c>
      <c r="BA41" s="9">
        <f>'by L1'!BA41-'by L1'!AV41</f>
        <v>-9.9999999999999645E-2</v>
      </c>
      <c r="BB41" s="9">
        <f>'by L1'!BB41-'by L1'!AW41</f>
        <v>0</v>
      </c>
      <c r="BC41" s="9">
        <f>'by L1'!BC41-'by L1'!AX41</f>
        <v>0.10000000000000053</v>
      </c>
      <c r="BD41" s="9">
        <f>'by L1'!BD41-'by L1'!AY41</f>
        <v>0</v>
      </c>
      <c r="BE41" s="65">
        <f>'by L1'!BE41-'by L1'!AZ41</f>
        <v>0</v>
      </c>
      <c r="BF41" s="9">
        <f>'by L1'!BF41-'by L1'!BA41</f>
        <v>0</v>
      </c>
      <c r="BG41" s="9">
        <f>'by L1'!BG41-'by L1'!BB41</f>
        <v>-9.9999999999999645E-2</v>
      </c>
      <c r="BH41" s="9">
        <f>'by L1'!BH41-'by L1'!BC41</f>
        <v>-0.10000000000000053</v>
      </c>
      <c r="BI41" s="9">
        <f>'by L1'!BI41-'by L1'!BD41</f>
        <v>0</v>
      </c>
      <c r="BJ41" s="89">
        <f>'by L1'!BJ41-'by L1'!BE41</f>
        <v>0</v>
      </c>
      <c r="BK41" s="59">
        <f>'by L1'!BK41-'by L1'!BF41</f>
        <v>0.20000000000000018</v>
      </c>
      <c r="BL41" s="59">
        <f>'by L1'!BL41-'by L1'!BG41</f>
        <v>9.9999999999999645E-2</v>
      </c>
      <c r="BM41" s="59">
        <f>'by L1'!BM41-'by L1'!BH41</f>
        <v>0.10000000000000053</v>
      </c>
      <c r="BN41" s="59">
        <f>'by L1'!BN41-'by L1'!BI41</f>
        <v>0</v>
      </c>
      <c r="BO41" s="65">
        <f>'by L1'!BO41-'by L1'!BJ41</f>
        <v>-0.19000000000000039</v>
      </c>
      <c r="BP41" s="9">
        <f>'by L1'!BP41-'by L1'!BK41</f>
        <v>-0.3100000000000005</v>
      </c>
      <c r="BQ41" s="9">
        <f>'by L1'!BQ41-'by L1'!BL41</f>
        <v>-0.17999999999999972</v>
      </c>
      <c r="BR41" s="9">
        <f>'by L1'!BR41-'by L1'!BM41</f>
        <v>-0.11000000000000032</v>
      </c>
      <c r="BS41" s="9">
        <f>'by L1'!BS41-'by L1'!BN41</f>
        <v>-0.13000000000000078</v>
      </c>
      <c r="BT41" s="65">
        <f>'by L1'!BT41-'by L1'!BO41</f>
        <v>7.0000000000000284E-2</v>
      </c>
      <c r="BU41" s="9">
        <f>'by L1'!BU41-'by L1'!BP41</f>
        <v>3.0000000000000249E-2</v>
      </c>
      <c r="BV41" s="9">
        <f>'by L1'!BV41-'by L1'!BQ41</f>
        <v>4.0000000000000036E-2</v>
      </c>
      <c r="BW41" s="9">
        <f>'by L1'!BW41-'by L1'!BR41</f>
        <v>4.0000000000000036E-2</v>
      </c>
      <c r="BX41" s="9">
        <f>'by L1'!BX41-'by L1'!BS41</f>
        <v>4.0000000000000036E-2</v>
      </c>
      <c r="BY41" s="65">
        <f>'by L1'!BT41-'by L1'!AA41</f>
        <v>-5.9999999999999609E-2</v>
      </c>
      <c r="BZ41" s="144">
        <f>'by L1'!BU41-'by L1'!AB41</f>
        <v>-0.16000000000000014</v>
      </c>
      <c r="CA41" s="144">
        <f>'by L1'!BV41-'by L1'!AC41</f>
        <v>-0.22999999999999954</v>
      </c>
      <c r="CB41" s="144">
        <f>'by L1'!BW41-'by L1'!AD41</f>
        <v>-9.9999999999999645E-2</v>
      </c>
      <c r="CC41" s="144">
        <f>'by L1'!BX41-'by L1'!AE41</f>
        <v>-0.14000000000000057</v>
      </c>
      <c r="CD41" s="148">
        <f t="shared" si="0"/>
        <v>0</v>
      </c>
      <c r="CE41" s="116">
        <f t="shared" si="1"/>
        <v>1</v>
      </c>
      <c r="CF41" s="115">
        <f t="shared" si="2"/>
        <v>6</v>
      </c>
      <c r="CG41" s="114">
        <f t="shared" si="3"/>
        <v>8</v>
      </c>
      <c r="CH41" s="117">
        <f t="shared" si="4"/>
        <v>15</v>
      </c>
      <c r="CI41" s="118">
        <f t="shared" si="5"/>
        <v>2</v>
      </c>
      <c r="CJ41" s="119">
        <f t="shared" si="6"/>
        <v>0</v>
      </c>
      <c r="CK41" s="120">
        <f t="shared" si="7"/>
        <v>0</v>
      </c>
    </row>
    <row r="42" spans="1:89" x14ac:dyDescent="0.25">
      <c r="A42" s="11" t="s">
        <v>112</v>
      </c>
      <c r="G42" s="65"/>
      <c r="H42" s="9"/>
      <c r="I42" s="9"/>
      <c r="J42" s="9"/>
      <c r="K42" s="9"/>
      <c r="L42" s="65">
        <f>'by L1'!L42-'by L1'!B42</f>
        <v>0</v>
      </c>
      <c r="M42" s="9">
        <f>'by L1'!M42-'by L1'!C42</f>
        <v>0.19000000000000039</v>
      </c>
      <c r="N42" s="9">
        <f>'by L1'!N42-'by L1'!D42</f>
        <v>-0.33000000000000007</v>
      </c>
      <c r="O42" s="9">
        <f>'by L1'!O42-'by L1'!E42</f>
        <v>-0.15000000000000036</v>
      </c>
      <c r="P42" s="9">
        <f>'by L1'!P42-'by L1'!F42</f>
        <v>-7.0000000000000284E-2</v>
      </c>
      <c r="Q42" s="65"/>
      <c r="R42" s="9"/>
      <c r="S42" s="9"/>
      <c r="T42" s="9"/>
      <c r="U42" s="9"/>
      <c r="V42" s="65"/>
      <c r="W42" s="9"/>
      <c r="X42" s="9"/>
      <c r="Y42" s="9"/>
      <c r="Z42" s="9"/>
      <c r="AA42" s="65">
        <f>'by L1'!AA42-'by L1'!L42</f>
        <v>0.16000000000000014</v>
      </c>
      <c r="AB42" s="9">
        <f>'by L1'!AB42-'by L1'!M42</f>
        <v>9.9999999999999645E-2</v>
      </c>
      <c r="AC42" s="9">
        <f>'by L1'!AC42-'by L1'!N42</f>
        <v>0.12000000000000011</v>
      </c>
      <c r="AD42" s="9">
        <f>'by L1'!AD42-'by L1'!O42</f>
        <v>9.9999999999997868E-3</v>
      </c>
      <c r="AE42" s="9">
        <f>'by L1'!AE42-'by L1'!P42</f>
        <v>0.10000000000000053</v>
      </c>
      <c r="AF42" s="65">
        <f>'by L1'!AF42-'by L1'!AA42</f>
        <v>4.9999999999999822E-2</v>
      </c>
      <c r="AG42" s="9">
        <f>'by L1'!AG42-'by L1'!AB42</f>
        <v>8.9999999999999858E-2</v>
      </c>
      <c r="AH42" s="9">
        <f>'by L1'!AH42-'by L1'!AC42</f>
        <v>1.9999999999999574E-2</v>
      </c>
      <c r="AI42" s="9">
        <f>'by L1'!AI42-'by L1'!AD42</f>
        <v>-9.9999999999997868E-3</v>
      </c>
      <c r="AJ42" s="9">
        <f>'by L1'!AJ42-'by L1'!AE42</f>
        <v>4.0000000000000036E-2</v>
      </c>
      <c r="AK42" s="65">
        <f>'by L1'!AK42-'by L1'!AF42</f>
        <v>-5.9999999999999609E-2</v>
      </c>
      <c r="AL42" s="9">
        <f>'by L1'!AL42-'by L1'!AG42</f>
        <v>-9.9999999999997868E-3</v>
      </c>
      <c r="AM42" s="9">
        <f>'by L1'!AM42-'by L1'!AH42</f>
        <v>-1.9999999999999574E-2</v>
      </c>
      <c r="AN42" s="9">
        <f>'by L1'!AN42-'by L1'!AI42</f>
        <v>-4.0000000000000036E-2</v>
      </c>
      <c r="AO42" s="9">
        <f>'by L1'!AO42-'by L1'!AJ42</f>
        <v>-4.9999999999999822E-2</v>
      </c>
      <c r="AP42" s="65">
        <f>'by L1'!AP42-'by L1'!AK42</f>
        <v>0</v>
      </c>
      <c r="AQ42" s="9">
        <f>'by L1'!AQ42-'by L1'!AL42</f>
        <v>0</v>
      </c>
      <c r="AR42" s="9">
        <f>'by L1'!AR42-'by L1'!AM42</f>
        <v>-0.10000000000000053</v>
      </c>
      <c r="AS42" s="9">
        <f>'by L1'!AS42-'by L1'!AN42</f>
        <v>0</v>
      </c>
      <c r="AT42" s="9">
        <f>'by L1'!AT42-'by L1'!AO42</f>
        <v>0</v>
      </c>
      <c r="AU42" s="65">
        <f>'by L1'!AU42-'by L1'!AP42</f>
        <v>0</v>
      </c>
      <c r="AV42" s="9">
        <f>'by L1'!AV42-'by L1'!AQ42</f>
        <v>0</v>
      </c>
      <c r="AW42" s="9">
        <f>'by L1'!AW42-'by L1'!AR42</f>
        <v>0</v>
      </c>
      <c r="AX42" s="9">
        <f>'by L1'!AX42-'by L1'!AS42</f>
        <v>0</v>
      </c>
      <c r="AY42" s="9">
        <f>'by L1'!AY42-'by L1'!AT42</f>
        <v>0</v>
      </c>
      <c r="AZ42" s="65">
        <f>'by L1'!AZ42-'by L1'!AU42</f>
        <v>0</v>
      </c>
      <c r="BA42" s="9">
        <f>'by L1'!BA42-'by L1'!AV42</f>
        <v>0</v>
      </c>
      <c r="BB42" s="9">
        <f>'by L1'!BB42-'by L1'!AW42</f>
        <v>0</v>
      </c>
      <c r="BC42" s="9">
        <f>'by L1'!BC42-'by L1'!AX42</f>
        <v>0</v>
      </c>
      <c r="BD42" s="9">
        <f>'by L1'!BD42-'by L1'!AY42</f>
        <v>0</v>
      </c>
      <c r="BE42" s="65">
        <f>'by L1'!BE42-'by L1'!AZ42</f>
        <v>9.9999999999999645E-2</v>
      </c>
      <c r="BF42" s="9">
        <f>'by L1'!BF42-'by L1'!BA42</f>
        <v>9.9999999999999645E-2</v>
      </c>
      <c r="BG42" s="9">
        <f>'by L1'!BG42-'by L1'!BB42</f>
        <v>0.10000000000000053</v>
      </c>
      <c r="BH42" s="9">
        <f>'by L1'!BH42-'by L1'!BC42</f>
        <v>0</v>
      </c>
      <c r="BI42" s="9">
        <f>'by L1'!BI42-'by L1'!BD42</f>
        <v>0</v>
      </c>
      <c r="BJ42" s="89">
        <f>'by L1'!BJ42-'by L1'!BE42</f>
        <v>0</v>
      </c>
      <c r="BK42" s="59">
        <f>'by L1'!BK42-'by L1'!BF42</f>
        <v>0</v>
      </c>
      <c r="BL42" s="59">
        <f>'by L1'!BL42-'by L1'!BG42</f>
        <v>0</v>
      </c>
      <c r="BM42" s="59">
        <f>'by L1'!BM42-'by L1'!BH42</f>
        <v>0</v>
      </c>
      <c r="BN42" s="59">
        <f>'by L1'!BN42-'by L1'!BI42</f>
        <v>9.9999999999999645E-2</v>
      </c>
      <c r="BO42" s="65">
        <f>'by L1'!BO42-'by L1'!BJ42</f>
        <v>0.14000000000000057</v>
      </c>
      <c r="BP42" s="9">
        <f>'by L1'!BP42-'by L1'!BK42</f>
        <v>0.11000000000000032</v>
      </c>
      <c r="BQ42" s="9">
        <f>'by L1'!BQ42-'by L1'!BL42</f>
        <v>-1.0000000000000675E-2</v>
      </c>
      <c r="BR42" s="9">
        <f>'by L1'!BR42-'by L1'!BM42</f>
        <v>1.9999999999999574E-2</v>
      </c>
      <c r="BS42" s="9">
        <f>'by L1'!BS42-'by L1'!BN42</f>
        <v>3.0000000000000249E-2</v>
      </c>
      <c r="BT42" s="65">
        <f>'by L1'!BT42-'by L1'!BO42</f>
        <v>9.9999999999997868E-3</v>
      </c>
      <c r="BU42" s="9">
        <f>'by L1'!BU42-'by L1'!BP42</f>
        <v>3.0000000000000249E-2</v>
      </c>
      <c r="BV42" s="9">
        <f>'by L1'!BV42-'by L1'!BQ42</f>
        <v>-1.9999999999999574E-2</v>
      </c>
      <c r="BW42" s="9">
        <f>'by L1'!BW42-'by L1'!BR42</f>
        <v>-9.9999999999997868E-3</v>
      </c>
      <c r="BX42" s="9">
        <f>'by L1'!BX42-'by L1'!BS42</f>
        <v>0</v>
      </c>
      <c r="BY42" s="65">
        <f>'by L1'!BT42-'by L1'!B42</f>
        <v>0.40000000000000036</v>
      </c>
      <c r="BZ42" s="144">
        <f>'by L1'!BU42-'by L1'!C42</f>
        <v>0.61000000000000032</v>
      </c>
      <c r="CA42" s="144">
        <f>'by L1'!BV42-'by L1'!D42</f>
        <v>-0.24000000000000021</v>
      </c>
      <c r="CB42" s="144">
        <f>'by L1'!BW42-'by L1'!E42</f>
        <v>-0.1800000000000006</v>
      </c>
      <c r="CC42" s="144">
        <f>'by L1'!BX42-'by L1'!F42</f>
        <v>0.15000000000000036</v>
      </c>
      <c r="CD42" s="148">
        <f t="shared" si="0"/>
        <v>0</v>
      </c>
      <c r="CE42" s="116">
        <f t="shared" si="1"/>
        <v>1</v>
      </c>
      <c r="CF42" s="115">
        <f t="shared" si="2"/>
        <v>1</v>
      </c>
      <c r="CG42" s="114">
        <f t="shared" si="3"/>
        <v>11</v>
      </c>
      <c r="CH42" s="117">
        <f t="shared" si="4"/>
        <v>16</v>
      </c>
      <c r="CI42" s="118">
        <f t="shared" si="5"/>
        <v>4</v>
      </c>
      <c r="CJ42" s="119">
        <f t="shared" si="6"/>
        <v>0</v>
      </c>
      <c r="CK42" s="120">
        <f t="shared" si="7"/>
        <v>0</v>
      </c>
    </row>
    <row r="43" spans="1:89" x14ac:dyDescent="0.25">
      <c r="A43" s="11" t="s">
        <v>147</v>
      </c>
      <c r="G43" s="65"/>
      <c r="H43" s="9"/>
      <c r="I43" s="9"/>
      <c r="J43" s="9"/>
      <c r="K43" s="9"/>
      <c r="L43" s="65"/>
      <c r="M43" s="9"/>
      <c r="N43" s="9"/>
      <c r="O43" s="9"/>
      <c r="P43" s="9"/>
      <c r="Q43" s="65"/>
      <c r="R43" s="9"/>
      <c r="S43" s="9"/>
      <c r="T43" s="9"/>
      <c r="U43" s="9"/>
      <c r="V43" s="65"/>
      <c r="W43" s="9"/>
      <c r="X43" s="9"/>
      <c r="Y43" s="9"/>
      <c r="Z43" s="9"/>
      <c r="AA43" s="65"/>
      <c r="AB43" s="9"/>
      <c r="AC43" s="9"/>
      <c r="AD43" s="9"/>
      <c r="AE43" s="9"/>
      <c r="AF43" s="65"/>
      <c r="AG43" s="9"/>
      <c r="AH43" s="9"/>
      <c r="AI43" s="9"/>
      <c r="AJ43" s="9"/>
      <c r="AK43" s="65"/>
      <c r="AL43" s="9"/>
      <c r="AM43" s="9"/>
      <c r="AN43" s="9"/>
      <c r="AO43" s="9"/>
      <c r="AP43" s="65"/>
      <c r="AQ43" s="9"/>
      <c r="AR43" s="9"/>
      <c r="AS43" s="9"/>
      <c r="AT43" s="9"/>
      <c r="AU43" s="65"/>
      <c r="AV43" s="9"/>
      <c r="AW43" s="9"/>
      <c r="AX43" s="9"/>
      <c r="AY43" s="9"/>
      <c r="AZ43" s="65"/>
      <c r="BA43" s="9"/>
      <c r="BB43" s="9"/>
      <c r="BC43" s="9"/>
      <c r="BD43" s="9"/>
      <c r="BE43" s="66"/>
      <c r="BF43" s="12"/>
      <c r="BG43" s="12"/>
      <c r="BH43" s="12"/>
      <c r="BI43" s="12"/>
      <c r="BJ43" s="89"/>
      <c r="BK43" s="59"/>
      <c r="BL43" s="59"/>
      <c r="BM43" s="59"/>
      <c r="BN43" s="59"/>
      <c r="BO43" s="65"/>
      <c r="BP43" s="9"/>
      <c r="BQ43" s="9"/>
      <c r="BR43" s="9"/>
      <c r="BS43" s="9"/>
      <c r="BT43" s="65"/>
      <c r="BU43" s="9"/>
      <c r="BV43" s="9"/>
      <c r="BW43" s="9"/>
      <c r="BX43" s="9"/>
      <c r="BY43" s="65"/>
      <c r="BZ43" s="144"/>
      <c r="CA43" s="144"/>
      <c r="CB43" s="144"/>
      <c r="CC43" s="144"/>
      <c r="CD43" s="148">
        <f t="shared" si="0"/>
        <v>0</v>
      </c>
      <c r="CE43" s="116">
        <f t="shared" si="1"/>
        <v>0</v>
      </c>
      <c r="CF43" s="115">
        <f t="shared" si="2"/>
        <v>0</v>
      </c>
      <c r="CG43" s="114">
        <f t="shared" si="3"/>
        <v>0</v>
      </c>
      <c r="CH43" s="117">
        <f t="shared" si="4"/>
        <v>0</v>
      </c>
      <c r="CI43" s="118">
        <f t="shared" si="5"/>
        <v>0</v>
      </c>
      <c r="CJ43" s="119">
        <f t="shared" si="6"/>
        <v>0</v>
      </c>
      <c r="CK43" s="120">
        <f t="shared" si="7"/>
        <v>0</v>
      </c>
    </row>
    <row r="44" spans="1:89" x14ac:dyDescent="0.25">
      <c r="A44" s="11" t="s">
        <v>113</v>
      </c>
      <c r="G44" s="65"/>
      <c r="H44" s="9"/>
      <c r="I44" s="9"/>
      <c r="J44" s="9"/>
      <c r="K44" s="9"/>
      <c r="L44" s="65"/>
      <c r="M44" s="9"/>
      <c r="N44" s="9"/>
      <c r="O44" s="9"/>
      <c r="P44" s="9"/>
      <c r="Q44" s="65"/>
      <c r="R44" s="9"/>
      <c r="S44" s="9"/>
      <c r="T44" s="9"/>
      <c r="U44" s="9"/>
      <c r="V44" s="65"/>
      <c r="W44" s="9"/>
      <c r="X44" s="9"/>
      <c r="Y44" s="9"/>
      <c r="Z44" s="9"/>
      <c r="AA44" s="65"/>
      <c r="AB44" s="9"/>
      <c r="AC44" s="9"/>
      <c r="AD44" s="9"/>
      <c r="AE44" s="9"/>
      <c r="AF44" s="65">
        <f>'by L1'!AF44-'by L1'!AA44</f>
        <v>0.10000000000000053</v>
      </c>
      <c r="AG44" s="9">
        <f>'by L1'!AG44-'by L1'!AB44</f>
        <v>0.10999999999999943</v>
      </c>
      <c r="AH44" s="9">
        <f>'by L1'!AH44-'by L1'!AC44</f>
        <v>0.11000000000000032</v>
      </c>
      <c r="AI44" s="9">
        <f>'by L1'!AI44-'by L1'!AD44</f>
        <v>8.0000000000000071E-2</v>
      </c>
      <c r="AJ44" s="9">
        <f>'by L1'!AJ44-'by L1'!AE44</f>
        <v>9.9999999999999645E-2</v>
      </c>
      <c r="AK44" s="65">
        <f>'by L1'!AK44-'by L1'!AF44</f>
        <v>-0.4300000000000006</v>
      </c>
      <c r="AL44" s="9">
        <f>'by L1'!AL44-'by L1'!AG44</f>
        <v>0.48000000000000043</v>
      </c>
      <c r="AM44" s="9">
        <f>'by L1'!AM44-'by L1'!AH44</f>
        <v>5.9999999999999609E-2</v>
      </c>
      <c r="AN44" s="9">
        <f>'by L1'!AN44-'by L1'!AI44</f>
        <v>8.9999999999999858E-2</v>
      </c>
      <c r="AO44" s="9">
        <f>'by L1'!AO44-'by L1'!AJ44</f>
        <v>9.9999999999997868E-3</v>
      </c>
      <c r="AP44" s="65">
        <f>'by L1'!AP44-'by L1'!AK44</f>
        <v>0.60000000000000053</v>
      </c>
      <c r="AQ44" s="9">
        <f>'by L1'!AQ44-'by L1'!AL44</f>
        <v>-0.29999999999999982</v>
      </c>
      <c r="AR44" s="9">
        <f>'by L1'!AR44-'by L1'!AM44</f>
        <v>0</v>
      </c>
      <c r="AS44" s="9">
        <f>'by L1'!AS44-'by L1'!AN44</f>
        <v>9.9999999999999645E-2</v>
      </c>
      <c r="AT44" s="9">
        <f>'by L1'!AT44-'by L1'!AO44</f>
        <v>0.10000000000000053</v>
      </c>
      <c r="AU44" s="65">
        <f>'by L1'!AU44-'by L1'!AP44</f>
        <v>0</v>
      </c>
      <c r="AV44" s="9">
        <f>'by L1'!AV44-'by L1'!AQ44</f>
        <v>9.9999999999999645E-2</v>
      </c>
      <c r="AW44" s="9">
        <f>'by L1'!AW44-'by L1'!AR44</f>
        <v>0</v>
      </c>
      <c r="AX44" s="9">
        <f>'by L1'!AX44-'by L1'!AS44</f>
        <v>0.10000000000000053</v>
      </c>
      <c r="AY44" s="9">
        <f>'by L1'!AY44-'by L1'!AT44</f>
        <v>9.9999999999999645E-2</v>
      </c>
      <c r="AZ44" s="65">
        <f>'by L1'!AZ44-'by L1'!AU44</f>
        <v>0</v>
      </c>
      <c r="BA44" s="9">
        <f>'by L1'!BA44-'by L1'!AV44</f>
        <v>-9.9999999999999645E-2</v>
      </c>
      <c r="BB44" s="9">
        <f>'by L1'!BB44-'by L1'!AW44</f>
        <v>9.9999999999999645E-2</v>
      </c>
      <c r="BC44" s="9">
        <f>'by L1'!BC44-'by L1'!AX44</f>
        <v>0</v>
      </c>
      <c r="BD44" s="9">
        <f>'by L1'!BD44-'by L1'!AY44</f>
        <v>0</v>
      </c>
      <c r="BE44" s="65">
        <f>'by L1'!BE44-'by L1'!AZ44</f>
        <v>0</v>
      </c>
      <c r="BF44" s="9">
        <f>'by L1'!BF44-'by L1'!BA44</f>
        <v>9.9999999999999645E-2</v>
      </c>
      <c r="BG44" s="9">
        <f>'by L1'!BG44-'by L1'!BB44</f>
        <v>0</v>
      </c>
      <c r="BH44" s="9">
        <f>'by L1'!BH44-'by L1'!BC44</f>
        <v>0</v>
      </c>
      <c r="BI44" s="9">
        <f>'by L1'!BI44-'by L1'!BD44</f>
        <v>0</v>
      </c>
      <c r="BJ44" s="89">
        <f>'by L1'!BJ44-'by L1'!BE44</f>
        <v>-0.10000000000000053</v>
      </c>
      <c r="BK44" s="59">
        <f>'by L1'!BK44-'by L1'!BF44</f>
        <v>0</v>
      </c>
      <c r="BL44" s="59">
        <f>'by L1'!BL44-'by L1'!BG44</f>
        <v>-9.9999999999999645E-2</v>
      </c>
      <c r="BM44" s="59">
        <f>'by L1'!BM44-'by L1'!BH44</f>
        <v>0</v>
      </c>
      <c r="BN44" s="59">
        <f>'by L1'!BN44-'by L1'!BI44</f>
        <v>0</v>
      </c>
      <c r="BO44" s="65">
        <f>'by L1'!BO44-'by L1'!BJ44</f>
        <v>-1.9999999999999574E-2</v>
      </c>
      <c r="BP44" s="9">
        <f>'by L1'!BP44-'by L1'!BK44</f>
        <v>-0.16000000000000014</v>
      </c>
      <c r="BQ44" s="9">
        <f>'by L1'!BQ44-'by L1'!BL44</f>
        <v>-0.11000000000000032</v>
      </c>
      <c r="BR44" s="9">
        <f>'by L1'!BR44-'by L1'!BM44</f>
        <v>-0.24000000000000021</v>
      </c>
      <c r="BS44" s="9">
        <f>'by L1'!BS44-'by L1'!BN44</f>
        <v>-0.16999999999999993</v>
      </c>
      <c r="BT44" s="65">
        <f>'by L1'!BT44-'by L1'!BO44</f>
        <v>9.9999999999997868E-3</v>
      </c>
      <c r="BU44" s="9">
        <f>'by L1'!BU44-'by L1'!BP44</f>
        <v>-9.9999999999997868E-3</v>
      </c>
      <c r="BV44" s="9">
        <f>'by L1'!BV44-'by L1'!BQ44</f>
        <v>-0.20999999999999996</v>
      </c>
      <c r="BW44" s="9">
        <f>'by L1'!BW44-'by L1'!BR44</f>
        <v>-1.9999999999999574E-2</v>
      </c>
      <c r="BX44" s="9">
        <f>'by L1'!BX44-'by L1'!BS44</f>
        <v>-6.0000000000000497E-2</v>
      </c>
      <c r="BY44" s="65">
        <f>'by L1'!BT44-'by L1'!AA44</f>
        <v>0.16000000000000014</v>
      </c>
      <c r="BZ44" s="144">
        <f>'by L1'!BU44-'by L1'!AB44</f>
        <v>0.21999999999999975</v>
      </c>
      <c r="CA44" s="144">
        <f>'by L1'!BV44-'by L1'!AC44</f>
        <v>-0.15000000000000036</v>
      </c>
      <c r="CB44" s="144">
        <f>'by L1'!BW44-'by L1'!AD44</f>
        <v>0.11000000000000032</v>
      </c>
      <c r="CC44" s="144">
        <f>'by L1'!BX44-'by L1'!AE44</f>
        <v>7.9999999999999183E-2</v>
      </c>
      <c r="CD44" s="148">
        <f t="shared" si="0"/>
        <v>0</v>
      </c>
      <c r="CE44" s="116">
        <f t="shared" si="1"/>
        <v>2</v>
      </c>
      <c r="CF44" s="115">
        <f t="shared" si="2"/>
        <v>4</v>
      </c>
      <c r="CG44" s="114">
        <f t="shared" si="3"/>
        <v>7</v>
      </c>
      <c r="CH44" s="117">
        <f t="shared" si="4"/>
        <v>16</v>
      </c>
      <c r="CI44" s="118">
        <f t="shared" si="5"/>
        <v>0</v>
      </c>
      <c r="CJ44" s="119">
        <f t="shared" si="6"/>
        <v>1</v>
      </c>
      <c r="CK44" s="120">
        <f t="shared" si="7"/>
        <v>1</v>
      </c>
    </row>
    <row r="45" spans="1:89" x14ac:dyDescent="0.25">
      <c r="A45" s="11" t="s">
        <v>114</v>
      </c>
      <c r="G45" s="65">
        <f>'by L1'!G45-'by L1'!B45</f>
        <v>2.0000000000000462E-2</v>
      </c>
      <c r="H45" s="9">
        <f>'by L1'!H45-'by L1'!C45</f>
        <v>9.9999999999999645E-2</v>
      </c>
      <c r="I45" s="9">
        <f>'by L1'!I45-'by L1'!D45</f>
        <v>0</v>
      </c>
      <c r="J45" s="9">
        <f>'by L1'!J45-'by L1'!E45</f>
        <v>-9.9999999999997868E-3</v>
      </c>
      <c r="K45" s="9">
        <f>'by L1'!K45-'by L1'!F45</f>
        <v>3.0000000000000249E-2</v>
      </c>
      <c r="L45" s="65">
        <f>'by L1'!L45-'by L1'!G45</f>
        <v>0.21999999999999975</v>
      </c>
      <c r="M45" s="9">
        <f>'by L1'!M45-'by L1'!H45</f>
        <v>0.15000000000000036</v>
      </c>
      <c r="N45" s="9">
        <f>'by L1'!N45-'by L1'!I45</f>
        <v>-9.9999999999999645E-2</v>
      </c>
      <c r="O45" s="9">
        <f>'by L1'!O45-'by L1'!J45</f>
        <v>7.0000000000000284E-2</v>
      </c>
      <c r="P45" s="9">
        <f>'by L1'!P45-'by L1'!K45</f>
        <v>8.9999999999999858E-2</v>
      </c>
      <c r="Q45" s="65">
        <f>'by L1'!Q45-'by L1'!L45</f>
        <v>-6.9999999999999396E-2</v>
      </c>
      <c r="R45" s="9">
        <f>'by L1'!R45-'by L1'!M45</f>
        <v>9.9999999999997868E-3</v>
      </c>
      <c r="S45" s="9">
        <f>'by L1'!S45-'by L1'!N45</f>
        <v>-2.0000000000000462E-2</v>
      </c>
      <c r="T45" s="9">
        <f>'by L1'!T45-'by L1'!O45</f>
        <v>-4.9999999999999822E-2</v>
      </c>
      <c r="U45" s="9">
        <f>'by L1'!U45-'by L1'!P45</f>
        <v>-4.0000000000000036E-2</v>
      </c>
      <c r="V45" s="65">
        <f>'by L1'!V45-'by L1'!Q45</f>
        <v>4.0000000000000036E-2</v>
      </c>
      <c r="W45" s="9">
        <f>'by L1'!W45-'by L1'!R45</f>
        <v>1.0000000000000675E-2</v>
      </c>
      <c r="X45" s="9">
        <f>'by L1'!X45-'by L1'!S45</f>
        <v>3.0000000000000249E-2</v>
      </c>
      <c r="Y45" s="9">
        <f>'by L1'!Y45-'by L1'!T45</f>
        <v>2.9999999999999361E-2</v>
      </c>
      <c r="Z45" s="9">
        <f>'by L1'!Z45-'by L1'!U45</f>
        <v>4.9999999999999822E-2</v>
      </c>
      <c r="AA45" s="65">
        <f>'by L1'!AA45-'by L1'!V45</f>
        <v>9.9999999999997868E-3</v>
      </c>
      <c r="AB45" s="9">
        <f>'by L1'!AB45-'by L1'!W45</f>
        <v>0</v>
      </c>
      <c r="AC45" s="9">
        <f>'by L1'!AC45-'by L1'!X45</f>
        <v>-4.0000000000000036E-2</v>
      </c>
      <c r="AD45" s="9">
        <f>'by L1'!AD45-'by L1'!Y45</f>
        <v>-9.9999999999999645E-2</v>
      </c>
      <c r="AE45" s="9">
        <f>'by L1'!AE45-'by L1'!Z45</f>
        <v>-4.9999999999999822E-2</v>
      </c>
      <c r="AF45" s="65">
        <f>'by L1'!AF45-'by L1'!AA45</f>
        <v>9.9999999999997868E-3</v>
      </c>
      <c r="AG45" s="9">
        <f>'by L1'!AG45-'by L1'!AB45</f>
        <v>1.9999999999999574E-2</v>
      </c>
      <c r="AH45" s="9">
        <f>'by L1'!AH45-'by L1'!AC45</f>
        <v>-3.0000000000000249E-2</v>
      </c>
      <c r="AI45" s="9">
        <f>'by L1'!AI45-'by L1'!AD45</f>
        <v>-4.9999999999999822E-2</v>
      </c>
      <c r="AJ45" s="9">
        <f>'by L1'!AJ45-'by L1'!AE45</f>
        <v>-9.9999999999997868E-3</v>
      </c>
      <c r="AK45" s="65">
        <f>'by L1'!AK45-'by L1'!AF45</f>
        <v>0.20000000000000018</v>
      </c>
      <c r="AL45" s="9">
        <f>'by L1'!AL45-'by L1'!AG45</f>
        <v>-0.30999999999999961</v>
      </c>
      <c r="AM45" s="9">
        <f>'by L1'!AM45-'by L1'!AH45</f>
        <v>-1.9999999999999574E-2</v>
      </c>
      <c r="AN45" s="9">
        <f>'by L1'!AN45-'by L1'!AI45</f>
        <v>-3.0000000000000249E-2</v>
      </c>
      <c r="AO45" s="9">
        <f>'by L1'!AO45-'by L1'!AJ45</f>
        <v>-8.0000000000000071E-2</v>
      </c>
      <c r="AP45" s="65">
        <f>'by L1'!AP45-'by L1'!AK45</f>
        <v>-0.20000000000000018</v>
      </c>
      <c r="AQ45" s="9">
        <f>'by L1'!AQ45-'by L1'!AL45</f>
        <v>0.29999999999999982</v>
      </c>
      <c r="AR45" s="9">
        <f>'by L1'!AR45-'by L1'!AM45</f>
        <v>0</v>
      </c>
      <c r="AS45" s="9">
        <f>'by L1'!AS45-'by L1'!AN45</f>
        <v>0</v>
      </c>
      <c r="AT45" s="9">
        <f>'by L1'!AT45-'by L1'!AO45</f>
        <v>9.9999999999999645E-2</v>
      </c>
      <c r="AU45" s="65">
        <f>'by L1'!AU45-'by L1'!AP45</f>
        <v>-9.9999999999999645E-2</v>
      </c>
      <c r="AV45" s="9">
        <f>'by L1'!AV45-'by L1'!AQ45</f>
        <v>0</v>
      </c>
      <c r="AW45" s="9">
        <f>'by L1'!AW45-'by L1'!AR45</f>
        <v>9.9999999999999645E-2</v>
      </c>
      <c r="AX45" s="9">
        <f>'by L1'!AX45-'by L1'!AS45</f>
        <v>0</v>
      </c>
      <c r="AY45" s="9">
        <f>'by L1'!AY45-'by L1'!AT45</f>
        <v>0</v>
      </c>
      <c r="AZ45" s="65">
        <f>'by L1'!AZ45-'by L1'!AU45</f>
        <v>9.9999999999999645E-2</v>
      </c>
      <c r="BA45" s="9">
        <f>'by L1'!BA45-'by L1'!AV45</f>
        <v>0</v>
      </c>
      <c r="BB45" s="9">
        <f>'by L1'!BB45-'by L1'!AW45</f>
        <v>-9.9999999999999645E-2</v>
      </c>
      <c r="BC45" s="9">
        <f>'by L1'!BC45-'by L1'!AX45</f>
        <v>9.9999999999999645E-2</v>
      </c>
      <c r="BD45" s="9">
        <f>'by L1'!BD45-'by L1'!AY45</f>
        <v>0</v>
      </c>
      <c r="BE45" s="65">
        <f>'by L1'!BE45-'by L1'!AZ45</f>
        <v>9.9999999999999645E-2</v>
      </c>
      <c r="BF45" s="9">
        <f>'by L1'!BF45-'by L1'!BA45</f>
        <v>9.9999999999999645E-2</v>
      </c>
      <c r="BG45" s="9">
        <f>'by L1'!BG45-'by L1'!BB45</f>
        <v>9.9999999999999645E-2</v>
      </c>
      <c r="BH45" s="9">
        <f>'by L1'!BH45-'by L1'!BC45</f>
        <v>0</v>
      </c>
      <c r="BI45" s="9">
        <f>'by L1'!BI45-'by L1'!BD45</f>
        <v>9.9999999999999645E-2</v>
      </c>
      <c r="BJ45" s="89">
        <f>'by L1'!BJ45-'by L1'!BE45</f>
        <v>0</v>
      </c>
      <c r="BK45" s="59">
        <f>'by L1'!BK45-'by L1'!BF45</f>
        <v>0</v>
      </c>
      <c r="BL45" s="59">
        <f>'by L1'!BL45-'by L1'!BG45</f>
        <v>-9.9999999999999645E-2</v>
      </c>
      <c r="BM45" s="59">
        <f>'by L1'!BM45-'by L1'!BH45</f>
        <v>0</v>
      </c>
      <c r="BN45" s="59">
        <f>'by L1'!BN45-'by L1'!BI45</f>
        <v>0</v>
      </c>
      <c r="BO45" s="65">
        <f>'by L1'!BO45-'by L1'!BJ45</f>
        <v>5.0000000000000711E-2</v>
      </c>
      <c r="BP45" s="9">
        <f>'by L1'!BP45-'by L1'!BK45</f>
        <v>8.9999999999999858E-2</v>
      </c>
      <c r="BQ45" s="9">
        <f>'by L1'!BQ45-'by L1'!BL45</f>
        <v>2.9999999999999361E-2</v>
      </c>
      <c r="BR45" s="9">
        <f>'by L1'!BR45-'by L1'!BM45</f>
        <v>2.0000000000000462E-2</v>
      </c>
      <c r="BS45" s="9">
        <f>'by L1'!BS45-'by L1'!BN45</f>
        <v>-9.9999999999997868E-3</v>
      </c>
      <c r="BT45" s="65"/>
      <c r="BU45" s="9"/>
      <c r="BV45" s="9"/>
      <c r="BW45" s="9"/>
      <c r="BX45" s="9"/>
      <c r="BY45" s="65">
        <f>'by L1'!BO45-'by L1'!B45</f>
        <v>0.38000000000000078</v>
      </c>
      <c r="BZ45" s="144">
        <f>'by L1'!BP45-'by L1'!C45</f>
        <v>0.46999999999999975</v>
      </c>
      <c r="CA45" s="144">
        <f>'by L1'!BQ45-'by L1'!D45</f>
        <v>-0.15000000000000036</v>
      </c>
      <c r="CB45" s="144">
        <f>'by L1'!BR45-'by L1'!E45</f>
        <v>-1.9999999999999574E-2</v>
      </c>
      <c r="CC45" s="144">
        <f>'by L1'!BS45-'by L1'!F45</f>
        <v>0.17999999999999972</v>
      </c>
      <c r="CD45" s="148">
        <f t="shared" si="0"/>
        <v>0</v>
      </c>
      <c r="CE45" s="116">
        <f t="shared" si="1"/>
        <v>1</v>
      </c>
      <c r="CF45" s="115">
        <f t="shared" si="2"/>
        <v>1</v>
      </c>
      <c r="CG45" s="114">
        <f t="shared" si="3"/>
        <v>19</v>
      </c>
      <c r="CH45" s="117">
        <f t="shared" si="4"/>
        <v>26</v>
      </c>
      <c r="CI45" s="118">
        <f t="shared" si="5"/>
        <v>3</v>
      </c>
      <c r="CJ45" s="119">
        <f t="shared" si="6"/>
        <v>1</v>
      </c>
      <c r="CK45" s="120">
        <f t="shared" si="7"/>
        <v>0</v>
      </c>
    </row>
    <row r="46" spans="1:89" x14ac:dyDescent="0.25">
      <c r="A46" s="11" t="s">
        <v>151</v>
      </c>
      <c r="G46" s="65"/>
      <c r="H46" s="9"/>
      <c r="I46" s="9"/>
      <c r="J46" s="9"/>
      <c r="K46" s="9"/>
      <c r="L46" s="65"/>
      <c r="M46" s="9"/>
      <c r="N46" s="9"/>
      <c r="O46" s="9"/>
      <c r="P46" s="9"/>
      <c r="Q46" s="65"/>
      <c r="R46" s="9"/>
      <c r="S46" s="9"/>
      <c r="T46" s="9"/>
      <c r="U46" s="9"/>
      <c r="V46" s="65"/>
      <c r="W46" s="9"/>
      <c r="X46" s="9"/>
      <c r="Y46" s="9"/>
      <c r="Z46" s="9"/>
      <c r="AA46" s="65"/>
      <c r="AB46" s="9"/>
      <c r="AC46" s="9"/>
      <c r="AD46" s="9"/>
      <c r="AE46" s="9"/>
      <c r="AF46" s="65"/>
      <c r="AG46" s="9"/>
      <c r="AH46" s="9"/>
      <c r="AI46" s="9"/>
      <c r="AJ46" s="9"/>
      <c r="AK46" s="65"/>
      <c r="AL46" s="9"/>
      <c r="AM46" s="9"/>
      <c r="AN46" s="9"/>
      <c r="AO46" s="9"/>
      <c r="AP46" s="65"/>
      <c r="AQ46" s="9"/>
      <c r="AR46" s="9"/>
      <c r="AS46" s="9"/>
      <c r="AT46" s="9"/>
      <c r="AU46" s="65"/>
      <c r="AV46" s="9"/>
      <c r="AW46" s="9"/>
      <c r="AX46" s="9"/>
      <c r="AY46" s="9"/>
      <c r="AZ46" s="65"/>
      <c r="BA46" s="9"/>
      <c r="BB46" s="9"/>
      <c r="BC46" s="9"/>
      <c r="BD46" s="9"/>
      <c r="BE46" s="66"/>
      <c r="BF46" s="12"/>
      <c r="BG46" s="12"/>
      <c r="BH46" s="12"/>
      <c r="BI46" s="12"/>
      <c r="BJ46" s="89"/>
      <c r="BK46" s="59"/>
      <c r="BL46" s="59"/>
      <c r="BM46" s="59"/>
      <c r="BN46" s="59"/>
      <c r="BO46" s="65"/>
      <c r="BP46" s="9"/>
      <c r="BQ46" s="9"/>
      <c r="BR46" s="9"/>
      <c r="BS46" s="9"/>
      <c r="BT46" s="65"/>
      <c r="BU46" s="9"/>
      <c r="BV46" s="9"/>
      <c r="BW46" s="9"/>
      <c r="BX46" s="9"/>
      <c r="BY46" s="65"/>
      <c r="BZ46" s="144"/>
      <c r="CA46" s="144"/>
      <c r="CB46" s="144"/>
      <c r="CC46" s="144"/>
      <c r="CD46" s="148"/>
      <c r="CE46" s="116"/>
      <c r="CF46" s="115"/>
      <c r="CG46" s="114"/>
      <c r="CH46" s="117"/>
      <c r="CI46" s="118"/>
      <c r="CJ46" s="119"/>
      <c r="CK46" s="120"/>
    </row>
    <row r="47" spans="1:89" x14ac:dyDescent="0.25">
      <c r="A47" s="11" t="s">
        <v>115</v>
      </c>
      <c r="G47" s="65">
        <f>'by L1'!G47-'by L1'!B47</f>
        <v>6.9999999999999396E-2</v>
      </c>
      <c r="H47" s="9">
        <f>'by L1'!H47-'by L1'!C47</f>
        <v>8.0000000000000071E-2</v>
      </c>
      <c r="I47" s="9">
        <f>'by L1'!I47-'by L1'!D47</f>
        <v>8.9999999999999858E-2</v>
      </c>
      <c r="J47" s="9">
        <f>'by L1'!J47-'by L1'!E47</f>
        <v>0.12999999999999989</v>
      </c>
      <c r="K47" s="9">
        <f>'by L1'!K47-'by L1'!F47</f>
        <v>9.0000000000000746E-2</v>
      </c>
      <c r="L47" s="65">
        <f>'by L1'!L47-'by L1'!G47</f>
        <v>0.34000000000000075</v>
      </c>
      <c r="M47" s="9">
        <f>'by L1'!M47-'by L1'!H47</f>
        <v>0.16000000000000014</v>
      </c>
      <c r="N47" s="9">
        <f>'by L1'!N47-'by L1'!I47</f>
        <v>-8.0000000000000071E-2</v>
      </c>
      <c r="O47" s="9">
        <f>'by L1'!O47-'by L1'!J47</f>
        <v>0.13999999999999968</v>
      </c>
      <c r="P47" s="9">
        <f>'by L1'!P47-'by L1'!K47</f>
        <v>0.13999999999999968</v>
      </c>
      <c r="Q47" s="65">
        <f>'by L1'!Q47-'by L1'!L47</f>
        <v>-1.0000000000000675E-2</v>
      </c>
      <c r="R47" s="9">
        <f>'by L1'!R47-'by L1'!M47</f>
        <v>3.9999999999999147E-2</v>
      </c>
      <c r="S47" s="9">
        <f>'by L1'!S47-'by L1'!N47</f>
        <v>-4.0000000000000036E-2</v>
      </c>
      <c r="T47" s="9">
        <f>'by L1'!T47-'by L1'!O47</f>
        <v>-2.9999999999999361E-2</v>
      </c>
      <c r="U47" s="9">
        <f>'by L1'!U47-'by L1'!P47</f>
        <v>-9.9999999999997868E-3</v>
      </c>
      <c r="V47" s="65">
        <f>'by L1'!V47-'by L1'!Q47</f>
        <v>7.0000000000000284E-2</v>
      </c>
      <c r="W47" s="9">
        <f>'by L1'!W47-'by L1'!R47</f>
        <v>9.0000000000000746E-2</v>
      </c>
      <c r="X47" s="9">
        <f>'by L1'!X47-'by L1'!S47</f>
        <v>-9.9999999999997868E-3</v>
      </c>
      <c r="Y47" s="9">
        <f>'by L1'!Y47-'by L1'!T47</f>
        <v>0</v>
      </c>
      <c r="Z47" s="9">
        <f>'by L1'!Z47-'by L1'!U47</f>
        <v>4.0000000000000036E-2</v>
      </c>
      <c r="AA47" s="65">
        <f>'by L1'!AA47-'by L1'!V47</f>
        <v>0.19000000000000039</v>
      </c>
      <c r="AB47" s="9">
        <f>'by L1'!AB47-'by L1'!W47</f>
        <v>0.14999999999999947</v>
      </c>
      <c r="AC47" s="9">
        <f>'by L1'!AC47-'by L1'!X47</f>
        <v>8.0000000000000071E-2</v>
      </c>
      <c r="AD47" s="9">
        <f>'by L1'!AD47-'by L1'!Y47</f>
        <v>5.9999999999999609E-2</v>
      </c>
      <c r="AE47" s="9">
        <f>'by L1'!AE47-'by L1'!Z47</f>
        <v>0.12000000000000011</v>
      </c>
      <c r="AF47" s="65">
        <f>'by L1'!AF47-'by L1'!AA47</f>
        <v>0.10999999999999943</v>
      </c>
      <c r="AG47" s="9">
        <f>'by L1'!AG47-'by L1'!AB47</f>
        <v>8.9999999999999858E-2</v>
      </c>
      <c r="AH47" s="9">
        <f>'by L1'!AH47-'by L1'!AC47</f>
        <v>-4.0000000000000036E-2</v>
      </c>
      <c r="AI47" s="9">
        <f>'by L1'!AI47-'by L1'!AD47</f>
        <v>0</v>
      </c>
      <c r="AJ47" s="9">
        <f>'by L1'!AJ47-'by L1'!AE47</f>
        <v>4.0000000000000036E-2</v>
      </c>
      <c r="AK47" s="65">
        <f>'by L1'!AK47-'by L1'!AF47</f>
        <v>-0.45000000000000018</v>
      </c>
      <c r="AL47" s="9">
        <f>'by L1'!AL47-'by L1'!AG47</f>
        <v>0.40000000000000036</v>
      </c>
      <c r="AM47" s="9">
        <f>'by L1'!AM47-'by L1'!AH47</f>
        <v>-9.9999999999997868E-3</v>
      </c>
      <c r="AN47" s="9">
        <f>'by L1'!AN47-'by L1'!AI47</f>
        <v>0</v>
      </c>
      <c r="AO47" s="9">
        <f>'by L1'!AO47-'by L1'!AJ47</f>
        <v>-3.0000000000000249E-2</v>
      </c>
      <c r="AP47" s="65">
        <f>'by L1'!AP47-'by L1'!AK47</f>
        <v>0.40000000000000036</v>
      </c>
      <c r="AQ47" s="9">
        <f>'by L1'!AQ47-'by L1'!AL47</f>
        <v>-0.40000000000000036</v>
      </c>
      <c r="AR47" s="9">
        <f>'by L1'!AR47-'by L1'!AM47</f>
        <v>0</v>
      </c>
      <c r="AS47" s="9">
        <f>'by L1'!AS47-'by L1'!AN47</f>
        <v>0</v>
      </c>
      <c r="AT47" s="9">
        <f>'by L1'!AT47-'by L1'!AO47</f>
        <v>0</v>
      </c>
      <c r="AU47" s="65">
        <f>'by L1'!AU47-'by L1'!AP47</f>
        <v>9.9999999999999645E-2</v>
      </c>
      <c r="AV47" s="9">
        <f>'by L1'!AV47-'by L1'!AQ47</f>
        <v>0.10000000000000053</v>
      </c>
      <c r="AW47" s="9">
        <f>'by L1'!AW47-'by L1'!AR47</f>
        <v>9.9999999999999645E-2</v>
      </c>
      <c r="AX47" s="9">
        <f>'by L1'!AX47-'by L1'!AS47</f>
        <v>0.10000000000000053</v>
      </c>
      <c r="AY47" s="9">
        <f>'by L1'!AY47-'by L1'!AT47</f>
        <v>9.9999999999999645E-2</v>
      </c>
      <c r="AZ47" s="65">
        <f>'by L1'!AZ47-'by L1'!AU47</f>
        <v>0</v>
      </c>
      <c r="BA47" s="9">
        <f>'by L1'!BA47-'by L1'!AV47</f>
        <v>-0.10000000000000053</v>
      </c>
      <c r="BB47" s="9">
        <f>'by L1'!BB47-'by L1'!AW47</f>
        <v>-9.9999999999999645E-2</v>
      </c>
      <c r="BC47" s="9">
        <f>'by L1'!BC47-'by L1'!AX47</f>
        <v>0</v>
      </c>
      <c r="BD47" s="9">
        <f>'by L1'!BD47-'by L1'!AY47</f>
        <v>0</v>
      </c>
      <c r="BE47" s="65">
        <f>'by L1'!BE47-'by L1'!AZ47</f>
        <v>0</v>
      </c>
      <c r="BF47" s="9">
        <f>'by L1'!BF47-'by L1'!BA47</f>
        <v>0.10000000000000053</v>
      </c>
      <c r="BG47" s="9">
        <f>'by L1'!BG47-'by L1'!BB47</f>
        <v>0</v>
      </c>
      <c r="BH47" s="9">
        <f>'by L1'!BH47-'by L1'!BC47</f>
        <v>-0.10000000000000053</v>
      </c>
      <c r="BI47" s="9">
        <f>'by L1'!BI47-'by L1'!BD47</f>
        <v>0</v>
      </c>
      <c r="BJ47" s="89">
        <f>'by L1'!BJ47-'by L1'!BE47</f>
        <v>0</v>
      </c>
      <c r="BK47" s="59">
        <f>'by L1'!BK47-'by L1'!BF47</f>
        <v>0</v>
      </c>
      <c r="BL47" s="59">
        <f>'by L1'!BL47-'by L1'!BG47</f>
        <v>0</v>
      </c>
      <c r="BM47" s="59">
        <f>'by L1'!BM47-'by L1'!BH47</f>
        <v>0</v>
      </c>
      <c r="BN47" s="59">
        <f>'by L1'!BN47-'by L1'!BI47</f>
        <v>0</v>
      </c>
      <c r="BO47" s="65">
        <f>'by L1'!BO47-'by L1'!BJ47</f>
        <v>7.0000000000000284E-2</v>
      </c>
      <c r="BP47" s="9">
        <f>'by L1'!BP47-'by L1'!BK47</f>
        <v>-2.0000000000000462E-2</v>
      </c>
      <c r="BQ47" s="9">
        <f>'by L1'!BQ47-'by L1'!BL47</f>
        <v>-6.0000000000000497E-2</v>
      </c>
      <c r="BR47" s="9">
        <f>'by L1'!BR47-'by L1'!BM47</f>
        <v>0</v>
      </c>
      <c r="BS47" s="9">
        <f>'by L1'!BS47-'by L1'!BN47</f>
        <v>-4.0000000000000036E-2</v>
      </c>
      <c r="BT47" s="65">
        <f>'by L1'!BT47-'by L1'!BO47</f>
        <v>0</v>
      </c>
      <c r="BU47" s="9">
        <f>'by L1'!BU47-'by L1'!BP47</f>
        <v>-9.9999999999997868E-3</v>
      </c>
      <c r="BV47" s="9">
        <f>'by L1'!BV47-'by L1'!BQ47</f>
        <v>-0.10999999999999943</v>
      </c>
      <c r="BW47" s="9">
        <f>'by L1'!BW47-'by L1'!BR47</f>
        <v>9.9999999999997868E-3</v>
      </c>
      <c r="BX47" s="9">
        <f>'by L1'!BX47-'by L1'!BS47</f>
        <v>-2.9999999999999361E-2</v>
      </c>
      <c r="BY47" s="65">
        <f>'by L1'!BT47-'by L1'!B47</f>
        <v>0.88999999999999968</v>
      </c>
      <c r="BZ47" s="144">
        <f>'by L1'!BU47-'by L1'!C47</f>
        <v>0.67999999999999972</v>
      </c>
      <c r="CA47" s="144">
        <f>'by L1'!BV47-'by L1'!D47</f>
        <v>-0.17999999999999972</v>
      </c>
      <c r="CB47" s="144">
        <f>'by L1'!BW47-'by L1'!E47</f>
        <v>0.30999999999999961</v>
      </c>
      <c r="CC47" s="144">
        <f>'by L1'!BX47-'by L1'!F47</f>
        <v>0.42000000000000082</v>
      </c>
      <c r="CD47" s="148">
        <f t="shared" ref="CD47:CD56" si="8">COUNTIF(B47:BX47, "&lt;-0.51")</f>
        <v>0</v>
      </c>
      <c r="CE47" s="116">
        <f t="shared" ref="CE47:CE56" si="9">COUNTIFS(B47:BX47,"&lt;-0.25",B47:BX47, "&gt;-0.51")</f>
        <v>2</v>
      </c>
      <c r="CF47" s="115">
        <f t="shared" ref="CF47:CF56" si="10">COUNTIFS(B47:BX47,"&lt;-0.11",B47:BX47, "&gt;-0.25")</f>
        <v>0</v>
      </c>
      <c r="CG47" s="114">
        <f t="shared" ref="CG47:CG56" si="11">COUNTIFS(B47:BX47,"&lt;-0.001",B47:BX47, "&gt;-0.11")</f>
        <v>18</v>
      </c>
      <c r="CH47" s="117">
        <f t="shared" ref="CH47:CH56" si="12">COUNTIFS(B47:BX47,"&gt;0.001",B47:BX47, "&lt;0.12")</f>
        <v>21</v>
      </c>
      <c r="CI47" s="118">
        <f t="shared" ref="CI47:CI56" si="13">COUNTIFS(B47:BX47,"&gt;0.11",B47:BX47, "&lt;0.26")</f>
        <v>7</v>
      </c>
      <c r="CJ47" s="119">
        <f t="shared" ref="CJ47:CJ56" si="14">COUNTIFS(B47:BX47,"&gt;0.25",B47:BX47, "&lt;0.51")</f>
        <v>3</v>
      </c>
      <c r="CK47" s="120">
        <f t="shared" ref="CK47:CK56" si="15">COUNTIF(B47:BX47, "&gt;0.51")</f>
        <v>0</v>
      </c>
    </row>
    <row r="48" spans="1:89" x14ac:dyDescent="0.25">
      <c r="A48" s="11" t="s">
        <v>116</v>
      </c>
      <c r="G48" s="65">
        <f>'by L1'!G48-'by L1'!B48</f>
        <v>-4.0000000000000036E-2</v>
      </c>
      <c r="H48" s="9">
        <f>'by L1'!H48-'by L1'!C48</f>
        <v>-8.0000000000000071E-2</v>
      </c>
      <c r="I48" s="9">
        <f>'by L1'!I48-'by L1'!D48</f>
        <v>-0.29000000000000004</v>
      </c>
      <c r="J48" s="9">
        <f>'by L1'!J48-'by L1'!E48</f>
        <v>-0.20999999999999996</v>
      </c>
      <c r="K48" s="9">
        <f>'by L1'!K48-'by L1'!F48</f>
        <v>-0.16000000000000014</v>
      </c>
      <c r="L48" s="65">
        <f>'by L1'!L48-'by L1'!G48</f>
        <v>-5.0000000000000711E-2</v>
      </c>
      <c r="M48" s="9">
        <f>'by L1'!M48-'by L1'!H48</f>
        <v>-0.10999999999999943</v>
      </c>
      <c r="N48" s="9">
        <f>'by L1'!N48-'by L1'!I48</f>
        <v>-0.28000000000000025</v>
      </c>
      <c r="O48" s="9">
        <f>'by L1'!O48-'by L1'!J48</f>
        <v>-0.13999999999999968</v>
      </c>
      <c r="P48" s="9">
        <f>'by L1'!P48-'by L1'!K48</f>
        <v>-0.14000000000000057</v>
      </c>
      <c r="Q48" s="65">
        <f>'by L1'!Q48-'by L1'!L48</f>
        <v>-7.9999999999999183E-2</v>
      </c>
      <c r="R48" s="9">
        <f>'by L1'!R48-'by L1'!M48</f>
        <v>-6.0000000000000497E-2</v>
      </c>
      <c r="S48" s="9">
        <f>'by L1'!S48-'by L1'!N48</f>
        <v>-2.0000000000000462E-2</v>
      </c>
      <c r="T48" s="9">
        <f>'by L1'!T48-'by L1'!O48</f>
        <v>-4.9999999999999822E-2</v>
      </c>
      <c r="U48" s="9">
        <f>'by L1'!U48-'by L1'!P48</f>
        <v>-4.9999999999999822E-2</v>
      </c>
      <c r="V48" s="65">
        <f>'by L1'!V48-'by L1'!Q48</f>
        <v>2.9999999999999361E-2</v>
      </c>
      <c r="W48" s="9">
        <f>'by L1'!W48-'by L1'!R48</f>
        <v>4.0000000000000036E-2</v>
      </c>
      <c r="X48" s="9">
        <f>'by L1'!X48-'by L1'!S48</f>
        <v>-8.0000000000000071E-2</v>
      </c>
      <c r="Y48" s="9">
        <f>'by L1'!Y48-'by L1'!T48</f>
        <v>-6.0000000000000497E-2</v>
      </c>
      <c r="Z48" s="9">
        <f>'by L1'!Z48-'by L1'!U48</f>
        <v>-9.9999999999997868E-3</v>
      </c>
      <c r="AA48" s="65">
        <f>'by L1'!AA48-'by L1'!V48</f>
        <v>0.14000000000000057</v>
      </c>
      <c r="AB48" s="9">
        <f>'by L1'!AB48-'by L1'!W48</f>
        <v>0.11000000000000032</v>
      </c>
      <c r="AC48" s="9">
        <f>'by L1'!AC48-'by L1'!X48</f>
        <v>6.0000000000000497E-2</v>
      </c>
      <c r="AD48" s="9">
        <f>'by L1'!AD48-'by L1'!Y48</f>
        <v>7.0000000000000284E-2</v>
      </c>
      <c r="AE48" s="9">
        <f>'by L1'!AE48-'by L1'!Z48</f>
        <v>8.0000000000000071E-2</v>
      </c>
      <c r="AF48" s="65">
        <f>'by L1'!AF48-'by L1'!AA48</f>
        <v>0.10999999999999943</v>
      </c>
      <c r="AG48" s="9">
        <f>'by L1'!AG48-'by L1'!AB48</f>
        <v>8.0000000000000071E-2</v>
      </c>
      <c r="AH48" s="9">
        <f>'by L1'!AH48-'by L1'!AC48</f>
        <v>5.9999999999999609E-2</v>
      </c>
      <c r="AI48" s="9">
        <f>'by L1'!AI48-'by L1'!AD48</f>
        <v>4.9999999999999822E-2</v>
      </c>
      <c r="AJ48" s="9">
        <f>'by L1'!AJ48-'by L1'!AE48</f>
        <v>8.9999999999999858E-2</v>
      </c>
      <c r="AK48" s="65">
        <f>'by L1'!AK48-'by L1'!AF48</f>
        <v>-0.51999999999999957</v>
      </c>
      <c r="AL48" s="9">
        <f>'by L1'!AL48-'by L1'!AG48</f>
        <v>0.39999999999999947</v>
      </c>
      <c r="AM48" s="9">
        <f>'by L1'!AM48-'by L1'!AH48</f>
        <v>-2.9999999999999361E-2</v>
      </c>
      <c r="AN48" s="9">
        <f>'by L1'!AN48-'by L1'!AI48</f>
        <v>2.0000000000000462E-2</v>
      </c>
      <c r="AO48" s="9">
        <f>'by L1'!AO48-'by L1'!AJ48</f>
        <v>2.0000000000000462E-2</v>
      </c>
      <c r="AP48" s="65">
        <f>'by L1'!AP48-'by L1'!AK48</f>
        <v>0.39999999999999947</v>
      </c>
      <c r="AQ48" s="9">
        <f>'by L1'!AQ48-'by L1'!AL48</f>
        <v>-0.39999999999999947</v>
      </c>
      <c r="AR48" s="9">
        <f>'by L1'!AR48-'by L1'!AM48</f>
        <v>0</v>
      </c>
      <c r="AS48" s="9">
        <f>'by L1'!AS48-'by L1'!AN48</f>
        <v>0</v>
      </c>
      <c r="AT48" s="9">
        <f>'by L1'!AT48-'by L1'!AO48</f>
        <v>-0.10000000000000053</v>
      </c>
      <c r="AU48" s="65">
        <f>'by L1'!AU48-'by L1'!AP48</f>
        <v>0</v>
      </c>
      <c r="AV48" s="9">
        <f>'by L1'!AV48-'by L1'!AQ48</f>
        <v>0</v>
      </c>
      <c r="AW48" s="9">
        <f>'by L1'!AW48-'by L1'!AR48</f>
        <v>0</v>
      </c>
      <c r="AX48" s="9">
        <f>'by L1'!AX48-'by L1'!AS48</f>
        <v>0</v>
      </c>
      <c r="AY48" s="9">
        <f>'by L1'!AY48-'by L1'!AT48</f>
        <v>0.10000000000000053</v>
      </c>
      <c r="AZ48" s="65">
        <f>'by L1'!AZ48-'by L1'!AU48</f>
        <v>0</v>
      </c>
      <c r="BA48" s="9">
        <f>'by L1'!BA48-'by L1'!AV48</f>
        <v>0</v>
      </c>
      <c r="BB48" s="9">
        <f>'by L1'!BB48-'by L1'!AW48</f>
        <v>0</v>
      </c>
      <c r="BC48" s="9">
        <f>'by L1'!BC48-'by L1'!AX48</f>
        <v>0</v>
      </c>
      <c r="BD48" s="9">
        <f>'by L1'!BD48-'by L1'!AY48</f>
        <v>0</v>
      </c>
      <c r="BE48" s="65">
        <f>'by L1'!BE48-'by L1'!AZ48</f>
        <v>0</v>
      </c>
      <c r="BF48" s="9">
        <f>'by L1'!BF48-'by L1'!BA48</f>
        <v>9.9999999999999645E-2</v>
      </c>
      <c r="BG48" s="9">
        <f>'by L1'!BG48-'by L1'!BB48</f>
        <v>0</v>
      </c>
      <c r="BH48" s="9">
        <f>'by L1'!BH48-'by L1'!BC48</f>
        <v>-0.10000000000000053</v>
      </c>
      <c r="BI48" s="9">
        <f>'by L1'!BI48-'by L1'!BD48</f>
        <v>-0.10000000000000053</v>
      </c>
      <c r="BJ48" s="89">
        <f>'by L1'!BJ48-'by L1'!BE48</f>
        <v>0.10000000000000053</v>
      </c>
      <c r="BK48" s="59">
        <f>'by L1'!BK48-'by L1'!BF48</f>
        <v>0</v>
      </c>
      <c r="BL48" s="59">
        <f>'by L1'!BL48-'by L1'!BG48</f>
        <v>9.9999999999999645E-2</v>
      </c>
      <c r="BM48" s="59">
        <f>'by L1'!BM48-'by L1'!BH48</f>
        <v>0.10000000000000053</v>
      </c>
      <c r="BN48" s="59">
        <f>'by L1'!BN48-'by L1'!BI48</f>
        <v>0.10000000000000053</v>
      </c>
      <c r="BO48" s="65">
        <f>'by L1'!BO48-'by L1'!BJ48</f>
        <v>0.16000000000000014</v>
      </c>
      <c r="BP48" s="9">
        <f>'by L1'!BP48-'by L1'!BK48</f>
        <v>0.11000000000000032</v>
      </c>
      <c r="BQ48" s="9">
        <f>'by L1'!BQ48-'by L1'!BL48</f>
        <v>4.9999999999999822E-2</v>
      </c>
      <c r="BR48" s="9">
        <f>'by L1'!BR48-'by L1'!BM48</f>
        <v>0.13999999999999968</v>
      </c>
      <c r="BS48" s="9">
        <f>'by L1'!BS48-'by L1'!BN48</f>
        <v>0.12999999999999989</v>
      </c>
      <c r="BT48" s="65">
        <f>'by L1'!BT48-'by L1'!BO48</f>
        <v>9.9999999999997868E-3</v>
      </c>
      <c r="BU48" s="9">
        <f>'by L1'!BU48-'by L1'!BP48</f>
        <v>1.9999999999999574E-2</v>
      </c>
      <c r="BV48" s="9">
        <f>'by L1'!BV48-'by L1'!BQ48</f>
        <v>-6.9999999999999396E-2</v>
      </c>
      <c r="BW48" s="9">
        <f>'by L1'!BW48-'by L1'!BR48</f>
        <v>-9.9999999999997868E-3</v>
      </c>
      <c r="BX48" s="9">
        <f>'by L1'!BX48-'by L1'!BS48</f>
        <v>-1.0000000000000675E-2</v>
      </c>
      <c r="BY48" s="65">
        <f>'by L1'!BT48-'by L1'!B48</f>
        <v>0.25999999999999979</v>
      </c>
      <c r="BZ48" s="144">
        <f>'by L1'!BU48-'by L1'!C48</f>
        <v>0.20999999999999996</v>
      </c>
      <c r="CA48" s="144">
        <f>'by L1'!BV48-'by L1'!D48</f>
        <v>-0.5</v>
      </c>
      <c r="CB48" s="144">
        <f>'by L1'!BW48-'by L1'!E48</f>
        <v>-0.1899999999999995</v>
      </c>
      <c r="CC48" s="144">
        <f>'by L1'!BX48-'by L1'!F48</f>
        <v>-5.0000000000000711E-2</v>
      </c>
      <c r="CD48" s="148">
        <f t="shared" si="8"/>
        <v>1</v>
      </c>
      <c r="CE48" s="116">
        <f t="shared" si="9"/>
        <v>3</v>
      </c>
      <c r="CF48" s="115">
        <f t="shared" si="10"/>
        <v>4</v>
      </c>
      <c r="CG48" s="114">
        <f t="shared" si="11"/>
        <v>19</v>
      </c>
      <c r="CH48" s="117">
        <f t="shared" si="12"/>
        <v>23</v>
      </c>
      <c r="CI48" s="118">
        <f t="shared" si="13"/>
        <v>4</v>
      </c>
      <c r="CJ48" s="119">
        <f t="shared" si="14"/>
        <v>2</v>
      </c>
      <c r="CK48" s="120">
        <f t="shared" si="15"/>
        <v>0</v>
      </c>
    </row>
    <row r="49" spans="1:89" x14ac:dyDescent="0.25">
      <c r="A49" s="11" t="s">
        <v>117</v>
      </c>
      <c r="G49" s="65">
        <f>'by L1'!G49-'by L1'!B49</f>
        <v>0.19000000000000039</v>
      </c>
      <c r="H49" s="9">
        <f>'by L1'!H49-'by L1'!C49</f>
        <v>-4.0000000000000036E-2</v>
      </c>
      <c r="I49" s="9">
        <f>'by L1'!I49-'by L1'!D49</f>
        <v>-0.17999999999999972</v>
      </c>
      <c r="J49" s="9">
        <f>'by L1'!J49-'by L1'!E49</f>
        <v>-0.11000000000000032</v>
      </c>
      <c r="K49" s="9">
        <f>'by L1'!K49-'by L1'!F49</f>
        <v>-3.0000000000000249E-2</v>
      </c>
      <c r="L49" s="65">
        <f>'by L1'!L49-'by L1'!G49</f>
        <v>4.9999999999999822E-2</v>
      </c>
      <c r="M49" s="9">
        <f>'by L1'!M49-'by L1'!H49</f>
        <v>0</v>
      </c>
      <c r="N49" s="9">
        <f>'by L1'!N49-'by L1'!I49</f>
        <v>-0.1800000000000006</v>
      </c>
      <c r="O49" s="9">
        <f>'by L1'!O49-'by L1'!J49</f>
        <v>3.0000000000000249E-2</v>
      </c>
      <c r="P49" s="9">
        <f>'by L1'!P49-'by L1'!K49</f>
        <v>-3.0000000000000249E-2</v>
      </c>
      <c r="Q49" s="65">
        <f>'by L1'!Q49-'by L1'!L49</f>
        <v>-0.16000000000000014</v>
      </c>
      <c r="R49" s="9">
        <f>'by L1'!R49-'by L1'!M49</f>
        <v>-0.12000000000000011</v>
      </c>
      <c r="S49" s="9">
        <f>'by L1'!S49-'by L1'!N49</f>
        <v>-0.21999999999999975</v>
      </c>
      <c r="T49" s="9">
        <f>'by L1'!T49-'by L1'!O49</f>
        <v>-0.25</v>
      </c>
      <c r="U49" s="9">
        <f>'by L1'!U49-'by L1'!P49</f>
        <v>-0.1899999999999995</v>
      </c>
      <c r="V49" s="65">
        <f>'by L1'!V49-'by L1'!Q49</f>
        <v>-0.17999999999999972</v>
      </c>
      <c r="W49" s="9">
        <f>'by L1'!W49-'by L1'!R49</f>
        <v>-0.16000000000000014</v>
      </c>
      <c r="X49" s="9">
        <f>'by L1'!X49-'by L1'!S49</f>
        <v>-0.12999999999999989</v>
      </c>
      <c r="Y49" s="9">
        <f>'by L1'!Y49-'by L1'!T49</f>
        <v>-0.10999999999999943</v>
      </c>
      <c r="Z49" s="9">
        <f>'by L1'!Z49-'by L1'!U49</f>
        <v>-0.11000000000000032</v>
      </c>
      <c r="AA49" s="65">
        <f>'by L1'!AA49-'by L1'!V49</f>
        <v>0</v>
      </c>
      <c r="AB49" s="9">
        <f>'by L1'!AB49-'by L1'!W49</f>
        <v>-4.0000000000000036E-2</v>
      </c>
      <c r="AC49" s="9">
        <f>'by L1'!AC49-'by L1'!X49</f>
        <v>-2.0000000000000462E-2</v>
      </c>
      <c r="AD49" s="9">
        <f>'by L1'!AD49-'by L1'!Y49</f>
        <v>-5.0000000000000711E-2</v>
      </c>
      <c r="AE49" s="9">
        <f>'by L1'!AE49-'by L1'!Z49</f>
        <v>-5.9999999999999609E-2</v>
      </c>
      <c r="AF49" s="65">
        <f>'by L1'!AF49-'by L1'!AA49</f>
        <v>0.15999999999999925</v>
      </c>
      <c r="AG49" s="9">
        <f>'by L1'!AG49-'by L1'!AB49</f>
        <v>0.15000000000000036</v>
      </c>
      <c r="AH49" s="9">
        <f>'by L1'!AH49-'by L1'!AC49</f>
        <v>4.0000000000000036E-2</v>
      </c>
      <c r="AI49" s="9">
        <f>'by L1'!AI49-'by L1'!AD49</f>
        <v>7.0000000000000284E-2</v>
      </c>
      <c r="AJ49" s="9">
        <f>'by L1'!AJ49-'by L1'!AE49</f>
        <v>0.10999999999999943</v>
      </c>
      <c r="AK49" s="65">
        <f>'by L1'!AK49-'by L1'!AF49</f>
        <v>-0.40999999999999925</v>
      </c>
      <c r="AL49" s="9">
        <f>'by L1'!AL49-'by L1'!AG49</f>
        <v>0.79999999999999982</v>
      </c>
      <c r="AM49" s="9">
        <f>'by L1'!AM49-'by L1'!AH49</f>
        <v>0.16000000000000014</v>
      </c>
      <c r="AN49" s="9">
        <f>'by L1'!AN49-'by L1'!AI49</f>
        <v>0.13999999999999968</v>
      </c>
      <c r="AO49" s="9">
        <f>'by L1'!AO49-'by L1'!AJ49</f>
        <v>0.23000000000000043</v>
      </c>
      <c r="AP49" s="65">
        <f>'by L1'!AP49-'by L1'!AK49</f>
        <v>0.5</v>
      </c>
      <c r="AQ49" s="9">
        <f>'by L1'!AQ49-'by L1'!AL49</f>
        <v>-0.70000000000000018</v>
      </c>
      <c r="AR49" s="9">
        <f>'by L1'!AR49-'by L1'!AM49</f>
        <v>0</v>
      </c>
      <c r="AS49" s="9">
        <f>'by L1'!AS49-'by L1'!AN49</f>
        <v>0.10000000000000053</v>
      </c>
      <c r="AT49" s="9">
        <f>'by L1'!AT49-'by L1'!AO49</f>
        <v>-0.10000000000000053</v>
      </c>
      <c r="AU49" s="65">
        <f>'by L1'!AU49-'by L1'!AP49</f>
        <v>-0.20000000000000018</v>
      </c>
      <c r="AV49" s="9">
        <f>'by L1'!AV49-'by L1'!AQ49</f>
        <v>-9.9999999999999645E-2</v>
      </c>
      <c r="AW49" s="9">
        <f>'by L1'!AW49-'by L1'!AR49</f>
        <v>-9.9999999999999645E-2</v>
      </c>
      <c r="AX49" s="9">
        <f>'by L1'!AX49-'by L1'!AS49</f>
        <v>-0.20000000000000018</v>
      </c>
      <c r="AY49" s="9">
        <f>'by L1'!AY49-'by L1'!AT49</f>
        <v>-9.9999999999999645E-2</v>
      </c>
      <c r="AZ49" s="65">
        <f>'by L1'!AZ49-'by L1'!AU49</f>
        <v>-0.10000000000000053</v>
      </c>
      <c r="BA49" s="9">
        <f>'by L1'!BA49-'by L1'!AV49</f>
        <v>-0.10000000000000053</v>
      </c>
      <c r="BB49" s="9">
        <f>'by L1'!BB49-'by L1'!AW49</f>
        <v>-0.10000000000000053</v>
      </c>
      <c r="BC49" s="9">
        <f>'by L1'!BC49-'by L1'!AX49</f>
        <v>-9.9999999999999645E-2</v>
      </c>
      <c r="BD49" s="9">
        <f>'by L1'!BD49-'by L1'!AY49</f>
        <v>-9.9999999999999645E-2</v>
      </c>
      <c r="BE49" s="65">
        <f>'by L1'!BE49-'by L1'!AZ49</f>
        <v>-9.9999999999999645E-2</v>
      </c>
      <c r="BF49" s="9">
        <f>'by L1'!BF49-'by L1'!BA49</f>
        <v>0</v>
      </c>
      <c r="BG49" s="9">
        <f>'by L1'!BG49-'by L1'!BB49</f>
        <v>-9.9999999999999645E-2</v>
      </c>
      <c r="BH49" s="9">
        <f>'by L1'!BH49-'by L1'!BC49</f>
        <v>-0.20000000000000018</v>
      </c>
      <c r="BI49" s="9">
        <f>'by L1'!BI49-'by L1'!BD49</f>
        <v>-0.10000000000000053</v>
      </c>
      <c r="BJ49" s="89">
        <f>'by L1'!BJ49-'by L1'!BE49</f>
        <v>-0.20000000000000018</v>
      </c>
      <c r="BK49" s="59">
        <f>'by L1'!BK49-'by L1'!BF49</f>
        <v>-9.9999999999999645E-2</v>
      </c>
      <c r="BL49" s="59">
        <f>'by L1'!BL49-'by L1'!BG49</f>
        <v>0</v>
      </c>
      <c r="BM49" s="59">
        <f>'by L1'!BM49-'by L1'!BH49</f>
        <v>0</v>
      </c>
      <c r="BN49" s="59">
        <f>'by L1'!BN49-'by L1'!BI49</f>
        <v>-9.9999999999999645E-2</v>
      </c>
      <c r="BO49" s="65">
        <f>'by L1'!BO49-'by L1'!BJ49</f>
        <v>0.54</v>
      </c>
      <c r="BP49" s="9">
        <f>'by L1'!BP49-'by L1'!BK49</f>
        <v>0.29999999999999982</v>
      </c>
      <c r="BQ49" s="9">
        <f>'by L1'!BQ49-'by L1'!BL49</f>
        <v>0.25</v>
      </c>
      <c r="BR49" s="9">
        <f>'by L1'!BR49-'by L1'!BM49</f>
        <v>0.37999999999999989</v>
      </c>
      <c r="BS49" s="9">
        <f>'by L1'!BS49-'by L1'!BN49</f>
        <v>0.34999999999999964</v>
      </c>
      <c r="BT49" s="65">
        <f>'by L1'!BT49-'by L1'!BO49</f>
        <v>2.0000000000000462E-2</v>
      </c>
      <c r="BU49" s="9">
        <f>'by L1'!BU49-'by L1'!BP49</f>
        <v>8.0000000000000071E-2</v>
      </c>
      <c r="BV49" s="9">
        <f>'by L1'!BV49-'by L1'!BQ49</f>
        <v>9.9999999999997868E-3</v>
      </c>
      <c r="BW49" s="9">
        <f>'by L1'!BW49-'by L1'!BR49</f>
        <v>9.9999999999997868E-3</v>
      </c>
      <c r="BX49" s="9">
        <f>'by L1'!BX49-'by L1'!BS49</f>
        <v>4.0000000000000036E-2</v>
      </c>
      <c r="BY49" s="65">
        <f>'by L1'!BT49-'by L1'!B49</f>
        <v>0.11000000000000032</v>
      </c>
      <c r="BZ49" s="144">
        <f>'by L1'!BU49-'by L1'!C49</f>
        <v>-3.0000000000000249E-2</v>
      </c>
      <c r="CA49" s="144">
        <f>'by L1'!BV49-'by L1'!D49</f>
        <v>-0.57000000000000028</v>
      </c>
      <c r="CB49" s="144">
        <f>'by L1'!BW49-'by L1'!E49</f>
        <v>-0.29000000000000004</v>
      </c>
      <c r="CC49" s="144">
        <f>'by L1'!BX49-'by L1'!F49</f>
        <v>-0.19000000000000039</v>
      </c>
      <c r="CD49" s="148">
        <f t="shared" si="8"/>
        <v>1</v>
      </c>
      <c r="CE49" s="116">
        <f t="shared" si="9"/>
        <v>1</v>
      </c>
      <c r="CF49" s="115">
        <f t="shared" si="10"/>
        <v>13</v>
      </c>
      <c r="CG49" s="114">
        <f t="shared" si="11"/>
        <v>22</v>
      </c>
      <c r="CH49" s="117">
        <f t="shared" si="12"/>
        <v>11</v>
      </c>
      <c r="CI49" s="118">
        <f t="shared" si="13"/>
        <v>7</v>
      </c>
      <c r="CJ49" s="119">
        <f t="shared" si="14"/>
        <v>4</v>
      </c>
      <c r="CK49" s="120">
        <f t="shared" si="15"/>
        <v>2</v>
      </c>
    </row>
    <row r="50" spans="1:89" x14ac:dyDescent="0.25">
      <c r="A50" s="11" t="s">
        <v>118</v>
      </c>
      <c r="G50" s="65">
        <f>'by L1'!G50-'by L1'!B50</f>
        <v>0.1899999999999995</v>
      </c>
      <c r="H50" s="9">
        <f>'by L1'!H50-'by L1'!C50</f>
        <v>0.12999999999999989</v>
      </c>
      <c r="I50" s="9">
        <f>'by L1'!I50-'by L1'!D50</f>
        <v>1.9999999999999574E-2</v>
      </c>
      <c r="J50" s="9">
        <f>'by L1'!J50-'by L1'!E50</f>
        <v>-2.0000000000000462E-2</v>
      </c>
      <c r="K50" s="9">
        <f>'by L1'!K50-'by L1'!F50</f>
        <v>8.9999999999999858E-2</v>
      </c>
      <c r="L50" s="65">
        <f>'by L1'!L50-'by L1'!G50</f>
        <v>0.12999999999999989</v>
      </c>
      <c r="M50" s="9">
        <f>'by L1'!M50-'by L1'!H50</f>
        <v>0.20000000000000018</v>
      </c>
      <c r="N50" s="9">
        <f>'by L1'!N50-'by L1'!I50</f>
        <v>1.0000000000000675E-2</v>
      </c>
      <c r="O50" s="9">
        <f>'by L1'!O50-'by L1'!J50</f>
        <v>8.0000000000000071E-2</v>
      </c>
      <c r="P50" s="9">
        <f>'by L1'!P50-'by L1'!K50</f>
        <v>0.10000000000000053</v>
      </c>
      <c r="Q50" s="65">
        <f>'by L1'!Q50-'by L1'!L50</f>
        <v>-2.9999999999999361E-2</v>
      </c>
      <c r="R50" s="9">
        <f>'by L1'!R50-'by L1'!M50</f>
        <v>2.9999999999999361E-2</v>
      </c>
      <c r="S50" s="9">
        <f>'by L1'!S50-'by L1'!N50</f>
        <v>7.9999999999999183E-2</v>
      </c>
      <c r="T50" s="9">
        <f>'by L1'!T50-'by L1'!O50</f>
        <v>5.0000000000000711E-2</v>
      </c>
      <c r="U50" s="9">
        <f>'by L1'!U50-'by L1'!P50</f>
        <v>3.0000000000000249E-2</v>
      </c>
      <c r="V50" s="65">
        <f>'by L1'!V50-'by L1'!Q50</f>
        <v>4.0000000000000036E-2</v>
      </c>
      <c r="W50" s="9">
        <f>'by L1'!W50-'by L1'!R50</f>
        <v>-4.0000000000000036E-2</v>
      </c>
      <c r="X50" s="9">
        <f>'by L1'!X50-'by L1'!S50</f>
        <v>0</v>
      </c>
      <c r="Y50" s="9">
        <f>'by L1'!Y50-'by L1'!T50</f>
        <v>-4.0000000000000036E-2</v>
      </c>
      <c r="Z50" s="9">
        <f>'by L1'!Z50-'by L1'!U50</f>
        <v>-1.0000000000000675E-2</v>
      </c>
      <c r="AA50" s="65">
        <f>'by L1'!AA50-'by L1'!V50</f>
        <v>-2.0000000000000462E-2</v>
      </c>
      <c r="AB50" s="9">
        <f>'by L1'!AB50-'by L1'!W50</f>
        <v>-4.9999999999999822E-2</v>
      </c>
      <c r="AC50" s="9">
        <f>'by L1'!AC50-'by L1'!X50</f>
        <v>1.0000000000000675E-2</v>
      </c>
      <c r="AD50" s="9">
        <f>'by L1'!AD50-'by L1'!Y50</f>
        <v>9.9999999999997868E-3</v>
      </c>
      <c r="AE50" s="9">
        <f>'by L1'!AE50-'by L1'!Z50</f>
        <v>-9.9999999999997868E-3</v>
      </c>
      <c r="AF50" s="65">
        <f>'by L1'!AF50-'by L1'!AA50</f>
        <v>0.12000000000000011</v>
      </c>
      <c r="AG50" s="9">
        <f>'by L1'!AG50-'by L1'!AB50</f>
        <v>7.0000000000000284E-2</v>
      </c>
      <c r="AH50" s="9">
        <f>'by L1'!AH50-'by L1'!AC50</f>
        <v>5.9999999999999609E-2</v>
      </c>
      <c r="AI50" s="9">
        <f>'by L1'!AI50-'by L1'!AD50</f>
        <v>4.9999999999999822E-2</v>
      </c>
      <c r="AJ50" s="9">
        <f>'by L1'!AJ50-'by L1'!AE50</f>
        <v>7.0000000000000284E-2</v>
      </c>
      <c r="AK50" s="65">
        <f>'by L1'!AK50-'by L1'!AF50</f>
        <v>-5.9999999999999609E-2</v>
      </c>
      <c r="AL50" s="9">
        <f>'by L1'!AL50-'by L1'!AG50</f>
        <v>3.0000000000000249E-2</v>
      </c>
      <c r="AM50" s="9">
        <f>'by L1'!AM50-'by L1'!AH50</f>
        <v>-4.0000000000000036E-2</v>
      </c>
      <c r="AN50" s="9">
        <f>'by L1'!AN50-'by L1'!AI50</f>
        <v>-9.9999999999997868E-3</v>
      </c>
      <c r="AO50" s="9">
        <f>'by L1'!AO50-'by L1'!AJ50</f>
        <v>1.9999999999999574E-2</v>
      </c>
      <c r="AP50" s="65">
        <f>'by L1'!AP50-'by L1'!AK50</f>
        <v>0</v>
      </c>
      <c r="AQ50" s="9">
        <f>'by L1'!AQ50-'by L1'!AL50</f>
        <v>-0.10000000000000053</v>
      </c>
      <c r="AR50" s="9">
        <f>'by L1'!AR50-'by L1'!AM50</f>
        <v>0</v>
      </c>
      <c r="AS50" s="9">
        <f>'by L1'!AS50-'by L1'!AN50</f>
        <v>0</v>
      </c>
      <c r="AT50" s="9">
        <f>'by L1'!AT50-'by L1'!AO50</f>
        <v>0</v>
      </c>
      <c r="AU50" s="65">
        <f>'by L1'!AU50-'by L1'!AP50</f>
        <v>0</v>
      </c>
      <c r="AV50" s="9">
        <f>'by L1'!AV50-'by L1'!AQ50</f>
        <v>0</v>
      </c>
      <c r="AW50" s="9">
        <f>'by L1'!AW50-'by L1'!AR50</f>
        <v>0.10000000000000053</v>
      </c>
      <c r="AX50" s="9">
        <f>'by L1'!AX50-'by L1'!AS50</f>
        <v>9.9999999999999645E-2</v>
      </c>
      <c r="AY50" s="9">
        <f>'by L1'!AY50-'by L1'!AT50</f>
        <v>0</v>
      </c>
      <c r="AZ50" s="65">
        <f>'by L1'!AZ50-'by L1'!AU50</f>
        <v>0.19999999999999929</v>
      </c>
      <c r="BA50" s="9">
        <f>'by L1'!BA50-'by L1'!AV50</f>
        <v>0.10000000000000053</v>
      </c>
      <c r="BB50" s="9">
        <f>'by L1'!BB50-'by L1'!AW50</f>
        <v>0</v>
      </c>
      <c r="BC50" s="9">
        <f>'by L1'!BC50-'by L1'!AX50</f>
        <v>0.10000000000000053</v>
      </c>
      <c r="BD50" s="9">
        <f>'by L1'!BD50-'by L1'!AY50</f>
        <v>0.10000000000000053</v>
      </c>
      <c r="BE50" s="65">
        <f>'by L1'!BE50-'by L1'!AZ50</f>
        <v>0</v>
      </c>
      <c r="BF50" s="9">
        <f>'by L1'!BF50-'by L1'!BA50</f>
        <v>0</v>
      </c>
      <c r="BG50" s="9">
        <f>'by L1'!BG50-'by L1'!BB50</f>
        <v>0</v>
      </c>
      <c r="BH50" s="9">
        <f>'by L1'!BH50-'by L1'!BC50</f>
        <v>-0.10000000000000053</v>
      </c>
      <c r="BI50" s="9">
        <f>'by L1'!BI50-'by L1'!BD50</f>
        <v>0</v>
      </c>
      <c r="BJ50" s="89">
        <f>'by L1'!BJ50-'by L1'!BE50</f>
        <v>0.10000000000000053</v>
      </c>
      <c r="BK50" s="59">
        <f>'by L1'!BK50-'by L1'!BF50</f>
        <v>9.9999999999999645E-2</v>
      </c>
      <c r="BL50" s="59">
        <f>'by L1'!BL50-'by L1'!BG50</f>
        <v>9.9999999999999645E-2</v>
      </c>
      <c r="BM50" s="59">
        <f>'by L1'!BM50-'by L1'!BH50</f>
        <v>0.10000000000000053</v>
      </c>
      <c r="BN50" s="59">
        <f>'by L1'!BN50-'by L1'!BI50</f>
        <v>0</v>
      </c>
      <c r="BO50" s="65">
        <f>'by L1'!BO50-'by L1'!BJ50</f>
        <v>4.0000000000000036E-2</v>
      </c>
      <c r="BP50" s="9">
        <f>'by L1'!BP50-'by L1'!BK50</f>
        <v>3.0000000000000249E-2</v>
      </c>
      <c r="BQ50" s="9">
        <f>'by L1'!BQ50-'by L1'!BL50</f>
        <v>-4.0000000000000036E-2</v>
      </c>
      <c r="BR50" s="9">
        <f>'by L1'!BR50-'by L1'!BM50</f>
        <v>0</v>
      </c>
      <c r="BS50" s="9">
        <f>'by L1'!BS50-'by L1'!BN50</f>
        <v>6.9999999999999396E-2</v>
      </c>
      <c r="BT50" s="65"/>
      <c r="BU50" s="9"/>
      <c r="BV50" s="9"/>
      <c r="BW50" s="9"/>
      <c r="BX50" s="9"/>
      <c r="BY50" s="65">
        <f>'by L1'!BO50-'by L1'!B50</f>
        <v>0.71</v>
      </c>
      <c r="BZ50" s="144">
        <f>'by L1'!BP50-'by L1'!C50</f>
        <v>0.5</v>
      </c>
      <c r="CA50" s="144">
        <f>'by L1'!BQ50-'by L1'!D50</f>
        <v>0.29999999999999982</v>
      </c>
      <c r="CB50" s="144">
        <f>'by L1'!BR50-'by L1'!E50</f>
        <v>0.32000000000000028</v>
      </c>
      <c r="CC50" s="144">
        <f>'by L1'!BS50-'by L1'!F50</f>
        <v>0.45999999999999996</v>
      </c>
      <c r="CD50" s="148">
        <f t="shared" si="8"/>
        <v>0</v>
      </c>
      <c r="CE50" s="116">
        <f t="shared" si="9"/>
        <v>0</v>
      </c>
      <c r="CF50" s="115">
        <f t="shared" si="10"/>
        <v>0</v>
      </c>
      <c r="CG50" s="114">
        <f t="shared" si="11"/>
        <v>14</v>
      </c>
      <c r="CH50" s="117">
        <f t="shared" si="12"/>
        <v>30</v>
      </c>
      <c r="CI50" s="118">
        <f t="shared" si="13"/>
        <v>6</v>
      </c>
      <c r="CJ50" s="119">
        <f t="shared" si="14"/>
        <v>0</v>
      </c>
      <c r="CK50" s="120">
        <f t="shared" si="15"/>
        <v>0</v>
      </c>
    </row>
    <row r="51" spans="1:89" x14ac:dyDescent="0.25">
      <c r="A51" s="11" t="s">
        <v>119</v>
      </c>
      <c r="G51" s="65"/>
      <c r="H51" s="9"/>
      <c r="I51" s="9"/>
      <c r="J51" s="9"/>
      <c r="K51" s="9"/>
      <c r="L51" s="65"/>
      <c r="M51" s="9"/>
      <c r="N51" s="9"/>
      <c r="O51" s="9"/>
      <c r="P51" s="9"/>
      <c r="Q51" s="65"/>
      <c r="R51" s="9"/>
      <c r="S51" s="9"/>
      <c r="T51" s="9"/>
      <c r="U51" s="9"/>
      <c r="V51" s="65"/>
      <c r="W51" s="9"/>
      <c r="X51" s="9"/>
      <c r="Y51" s="9"/>
      <c r="Z51" s="9"/>
      <c r="AA51" s="65"/>
      <c r="AB51" s="9"/>
      <c r="AC51" s="9"/>
      <c r="AD51" s="9"/>
      <c r="AE51" s="9"/>
      <c r="AF51" s="65">
        <f>'by L1'!AF51-'by L1'!AB51</f>
        <v>0.20999999999999996</v>
      </c>
      <c r="AG51" s="9">
        <f>'by L1'!AG51-'by L1'!AC51</f>
        <v>0.37999999999999989</v>
      </c>
      <c r="AH51" s="9">
        <f>'by L1'!AH51-'by L1'!AD51</f>
        <v>-0.53000000000000025</v>
      </c>
      <c r="AI51" s="9">
        <f>'by L1'!AI51-'by L1'!AE51</f>
        <v>4.0000000000000036E-2</v>
      </c>
      <c r="AJ51" s="9">
        <f>'by L1'!AJ51-'by L1'!AF51</f>
        <v>-0.16000000000000014</v>
      </c>
      <c r="AK51" s="65">
        <f>'by L1'!AK51-'by L1'!AF51</f>
        <v>-4.0000000000000036E-2</v>
      </c>
      <c r="AL51" s="9">
        <f>'by L1'!AL51-'by L1'!AG51</f>
        <v>0.25999999999999979</v>
      </c>
      <c r="AM51" s="9">
        <f>'by L1'!AM51-'by L1'!AH51</f>
        <v>4.0000000000000036E-2</v>
      </c>
      <c r="AN51" s="9">
        <f>'by L1'!AN51-'by L1'!AI51</f>
        <v>7.0000000000000284E-2</v>
      </c>
      <c r="AO51" s="9">
        <f>'by L1'!AO51-'by L1'!AJ51</f>
        <v>2.0000000000000462E-2</v>
      </c>
      <c r="AP51" s="65">
        <f>'by L1'!AP51-'by L1'!AK51</f>
        <v>0</v>
      </c>
      <c r="AQ51" s="9">
        <f>'by L1'!AQ51-'by L1'!AL51</f>
        <v>-0.19999999999999929</v>
      </c>
      <c r="AR51" s="9">
        <f>'by L1'!AR51-'by L1'!AM51</f>
        <v>-9.9999999999999645E-2</v>
      </c>
      <c r="AS51" s="9">
        <f>'by L1'!AS51-'by L1'!AN51</f>
        <v>-0.20000000000000018</v>
      </c>
      <c r="AT51" s="9">
        <f>'by L1'!AT51-'by L1'!AO51</f>
        <v>-0.10000000000000053</v>
      </c>
      <c r="AU51" s="65">
        <f>'by L1'!AU51-'by L1'!AP51</f>
        <v>-9.9999999999999645E-2</v>
      </c>
      <c r="AV51" s="9">
        <f>'by L1'!AV51-'by L1'!AQ51</f>
        <v>0</v>
      </c>
      <c r="AW51" s="9">
        <f>'by L1'!AW51-'by L1'!AR51</f>
        <v>9.9999999999999645E-2</v>
      </c>
      <c r="AX51" s="9">
        <f>'by L1'!AX51-'by L1'!AS51</f>
        <v>0.20000000000000018</v>
      </c>
      <c r="AY51" s="9">
        <f>'by L1'!AY51-'by L1'!AT51</f>
        <v>0.10000000000000053</v>
      </c>
      <c r="AZ51" s="65">
        <f>'by L1'!AZ51-'by L1'!AU51</f>
        <v>-0.5</v>
      </c>
      <c r="BA51" s="9">
        <f>'by L1'!BA51-'by L1'!AV51</f>
        <v>-0.30000000000000071</v>
      </c>
      <c r="BB51" s="9">
        <f>'by L1'!BB51-'by L1'!AW51</f>
        <v>-0.40000000000000036</v>
      </c>
      <c r="BC51" s="9">
        <f>'by L1'!BC51-'by L1'!AX51</f>
        <v>-0.5</v>
      </c>
      <c r="BD51" s="9">
        <f>'by L1'!BD51-'by L1'!AY51</f>
        <v>-0.40000000000000036</v>
      </c>
      <c r="BE51" s="65">
        <f>'by L1'!BE51-'by L1'!AZ51</f>
        <v>0.59999999999999964</v>
      </c>
      <c r="BF51" s="9">
        <f>'by L1'!BF51-'by L1'!BA51</f>
        <v>0.40000000000000036</v>
      </c>
      <c r="BG51" s="9">
        <f>'by L1'!BG51-'by L1'!BB51</f>
        <v>0.40000000000000036</v>
      </c>
      <c r="BH51" s="9">
        <f>'by L1'!BH51-'by L1'!BC51</f>
        <v>0.5</v>
      </c>
      <c r="BI51" s="9">
        <f>'by L1'!BI51-'by L1'!BD51</f>
        <v>0.40000000000000036</v>
      </c>
      <c r="BJ51" s="89">
        <f>'by L1'!BJ51-'by L1'!BE51</f>
        <v>0</v>
      </c>
      <c r="BK51" s="59">
        <f>'by L1'!BK51-'by L1'!BF51</f>
        <v>9.9999999999999645E-2</v>
      </c>
      <c r="BL51" s="59">
        <f>'by L1'!BL51-'by L1'!BG51</f>
        <v>0</v>
      </c>
      <c r="BM51" s="59">
        <f>'by L1'!BM51-'by L1'!BH51</f>
        <v>0</v>
      </c>
      <c r="BN51" s="59">
        <f>'by L1'!BN51-'by L1'!BI51</f>
        <v>9.9999999999999645E-2</v>
      </c>
      <c r="BO51" s="65">
        <f>'by L1'!BO51-'by L1'!BJ51</f>
        <v>0.41999999999999993</v>
      </c>
      <c r="BP51" s="9">
        <f>'by L1'!BP51-'by L1'!BK51</f>
        <v>0.32000000000000028</v>
      </c>
      <c r="BQ51" s="9">
        <f>'by L1'!BQ51-'by L1'!BL51</f>
        <v>0.20000000000000018</v>
      </c>
      <c r="BR51" s="9">
        <f>'by L1'!BR51-'by L1'!BM51</f>
        <v>0.21999999999999975</v>
      </c>
      <c r="BS51" s="9">
        <f>'by L1'!BS51-'by L1'!BN51</f>
        <v>0.25</v>
      </c>
      <c r="BT51" s="65">
        <f>'by L1'!BT51-'by L1'!BO51</f>
        <v>3.0000000000000249E-2</v>
      </c>
      <c r="BU51" s="9">
        <f>'by L1'!BU51-'by L1'!BP51</f>
        <v>3.0000000000000249E-2</v>
      </c>
      <c r="BV51" s="9">
        <f>'by L1'!BV51-'by L1'!BQ51</f>
        <v>-4.0000000000000036E-2</v>
      </c>
      <c r="BW51" s="9">
        <f>'by L1'!BW51-'by L1'!BR51</f>
        <v>-4.9999999999999822E-2</v>
      </c>
      <c r="BX51" s="9">
        <f>'by L1'!BX51-'by L1'!BS51</f>
        <v>-9.9999999999997868E-3</v>
      </c>
      <c r="BY51" s="65">
        <f>'by L1'!BT51-'by L1'!AA51</f>
        <v>0.45000000000000018</v>
      </c>
      <c r="BZ51" s="144">
        <f>'by L1'!BU51-'by L1'!AB51</f>
        <v>0.62000000000000011</v>
      </c>
      <c r="CA51" s="144">
        <f>'by L1'!BV51-'by L1'!AC51</f>
        <v>0.20000000000000018</v>
      </c>
      <c r="CB51" s="144">
        <f>'by L1'!BW51-'by L1'!AD51</f>
        <v>0.17999999999999972</v>
      </c>
      <c r="CC51" s="144">
        <f>'by L1'!BX51-'by L1'!AE51</f>
        <v>0.35000000000000053</v>
      </c>
      <c r="CD51" s="148">
        <f t="shared" si="8"/>
        <v>1</v>
      </c>
      <c r="CE51" s="116">
        <f t="shared" si="9"/>
        <v>5</v>
      </c>
      <c r="CF51" s="115">
        <f t="shared" si="10"/>
        <v>3</v>
      </c>
      <c r="CG51" s="114">
        <f t="shared" si="11"/>
        <v>7</v>
      </c>
      <c r="CH51" s="117">
        <f t="shared" si="12"/>
        <v>10</v>
      </c>
      <c r="CI51" s="118">
        <f t="shared" si="13"/>
        <v>5</v>
      </c>
      <c r="CJ51" s="119">
        <f t="shared" si="14"/>
        <v>8</v>
      </c>
      <c r="CK51" s="120">
        <f t="shared" si="15"/>
        <v>1</v>
      </c>
    </row>
    <row r="52" spans="1:89" x14ac:dyDescent="0.25">
      <c r="A52" s="11" t="s">
        <v>120</v>
      </c>
      <c r="G52" s="65"/>
      <c r="H52" s="9"/>
      <c r="I52" s="9"/>
      <c r="J52" s="9"/>
      <c r="K52" s="9"/>
      <c r="L52" s="65"/>
      <c r="M52" s="9"/>
      <c r="N52" s="9"/>
      <c r="O52" s="9"/>
      <c r="P52" s="9"/>
      <c r="Q52" s="65"/>
      <c r="R52" s="9"/>
      <c r="S52" s="9"/>
      <c r="T52" s="9"/>
      <c r="U52" s="9"/>
      <c r="V52" s="65"/>
      <c r="W52" s="9"/>
      <c r="X52" s="9"/>
      <c r="Y52" s="9"/>
      <c r="Z52" s="9"/>
      <c r="AA52" s="65"/>
      <c r="AB52" s="9"/>
      <c r="AC52" s="9"/>
      <c r="AD52" s="9"/>
      <c r="AE52" s="9"/>
      <c r="AF52" s="65"/>
      <c r="AG52" s="9"/>
      <c r="AH52" s="9"/>
      <c r="AI52" s="9"/>
      <c r="AJ52" s="9"/>
      <c r="AK52" s="65"/>
      <c r="AL52" s="9"/>
      <c r="AM52" s="9"/>
      <c r="AN52" s="9"/>
      <c r="AO52" s="9"/>
      <c r="AP52" s="65"/>
      <c r="AQ52" s="9"/>
      <c r="AR52" s="9"/>
      <c r="AS52" s="9"/>
      <c r="AT52" s="9"/>
      <c r="AU52" s="65"/>
      <c r="AV52" s="9"/>
      <c r="AW52" s="9"/>
      <c r="AX52" s="9"/>
      <c r="AY52" s="9"/>
      <c r="AZ52" s="65"/>
      <c r="BA52" s="9"/>
      <c r="BB52" s="9"/>
      <c r="BC52" s="9"/>
      <c r="BD52" s="9"/>
      <c r="BE52" s="65">
        <f>'by L1'!BE52-'by L1'!AU52</f>
        <v>-9.9999999999999645E-2</v>
      </c>
      <c r="BF52" s="9">
        <f>'by L1'!BF52-'by L1'!AV52</f>
        <v>0</v>
      </c>
      <c r="BG52" s="9">
        <f>'by L1'!BG52-'by L1'!AW52</f>
        <v>0</v>
      </c>
      <c r="BH52" s="9">
        <f>'by L1'!BH52-'by L1'!AX52</f>
        <v>0</v>
      </c>
      <c r="BI52" s="9">
        <f>'by L1'!BI52-'by L1'!AY52</f>
        <v>-9.9999999999999645E-2</v>
      </c>
      <c r="BJ52" s="89">
        <f>'by L1'!BJ52-'by L1'!BE52</f>
        <v>0</v>
      </c>
      <c r="BK52" s="59">
        <f>'by L1'!BK52-'by L1'!BF52</f>
        <v>0</v>
      </c>
      <c r="BL52" s="59">
        <f>'by L1'!BL52-'by L1'!BG52</f>
        <v>0</v>
      </c>
      <c r="BM52" s="59">
        <f>'by L1'!BM52-'by L1'!BH52</f>
        <v>-9.9999999999999645E-2</v>
      </c>
      <c r="BN52" s="59">
        <f>'by L1'!BN52-'by L1'!BI52</f>
        <v>0</v>
      </c>
      <c r="BO52" s="65">
        <f>'by L1'!BO52-'by L1'!BJ52</f>
        <v>0.12000000000000011</v>
      </c>
      <c r="BP52" s="9">
        <f>'by L1'!BP52-'by L1'!BK52</f>
        <v>7.0000000000000284E-2</v>
      </c>
      <c r="BQ52" s="9">
        <f>'by L1'!BQ52-'by L1'!BL52</f>
        <v>4.0000000000000036E-2</v>
      </c>
      <c r="BR52" s="9">
        <f>'by L1'!BR52-'by L1'!BM52</f>
        <v>-1.9999999999999574E-2</v>
      </c>
      <c r="BS52" s="9">
        <f>'by L1'!BS52-'by L1'!BN52</f>
        <v>6.9999999999999396E-2</v>
      </c>
      <c r="BT52" s="65">
        <f>'by L1'!BT52-'by L1'!BO52</f>
        <v>9.9999999999997868E-3</v>
      </c>
      <c r="BU52" s="9">
        <f>'by L1'!BU52-'by L1'!BP52</f>
        <v>5.9999999999999609E-2</v>
      </c>
      <c r="BV52" s="9">
        <f>'by L1'!BV52-'by L1'!BQ52</f>
        <v>-0.12000000000000011</v>
      </c>
      <c r="BW52" s="9">
        <f>'by L1'!BW52-'by L1'!BR52</f>
        <v>3.9999999999999147E-2</v>
      </c>
      <c r="BX52" s="9">
        <f>'by L1'!BX52-'by L1'!BS52</f>
        <v>0</v>
      </c>
      <c r="BY52" s="65">
        <f>'by L1'!BT52-'by L1'!AU52</f>
        <v>3.0000000000000249E-2</v>
      </c>
      <c r="BZ52" s="144">
        <f>'by L1'!BU52-'by L1'!AV52</f>
        <v>0.12999999999999989</v>
      </c>
      <c r="CA52" s="144">
        <f>'by L1'!BV52-'by L1'!AW52</f>
        <v>-8.0000000000000071E-2</v>
      </c>
      <c r="CB52" s="144">
        <f>'by L1'!BW52-'by L1'!AX52</f>
        <v>-8.0000000000000071E-2</v>
      </c>
      <c r="CC52" s="144">
        <f>'by L1'!BX52-'by L1'!AY52</f>
        <v>-3.0000000000000249E-2</v>
      </c>
      <c r="CD52" s="148">
        <f t="shared" si="8"/>
        <v>0</v>
      </c>
      <c r="CE52" s="116">
        <f t="shared" si="9"/>
        <v>0</v>
      </c>
      <c r="CF52" s="115">
        <f t="shared" si="10"/>
        <v>1</v>
      </c>
      <c r="CG52" s="114">
        <f t="shared" si="11"/>
        <v>4</v>
      </c>
      <c r="CH52" s="117">
        <f t="shared" si="12"/>
        <v>6</v>
      </c>
      <c r="CI52" s="118">
        <f t="shared" si="13"/>
        <v>1</v>
      </c>
      <c r="CJ52" s="119">
        <f t="shared" si="14"/>
        <v>0</v>
      </c>
      <c r="CK52" s="120">
        <f t="shared" si="15"/>
        <v>0</v>
      </c>
    </row>
    <row r="53" spans="1:89" x14ac:dyDescent="0.25">
      <c r="A53" s="11" t="s">
        <v>121</v>
      </c>
      <c r="G53" s="65">
        <f>'by L1'!G53-'by L1'!B53</f>
        <v>-9.9999999999999645E-2</v>
      </c>
      <c r="H53" s="9">
        <f>'by L1'!H53-'by L1'!C53</f>
        <v>-9.9999999999997868E-3</v>
      </c>
      <c r="I53" s="9">
        <f>'by L1'!I53-'by L1'!D53</f>
        <v>-0.23000000000000043</v>
      </c>
      <c r="J53" s="9">
        <f>'by L1'!J53-'by L1'!E53</f>
        <v>-0.16000000000000014</v>
      </c>
      <c r="K53" s="9">
        <f>'by L1'!K53-'by L1'!F53</f>
        <v>-0.12000000000000011</v>
      </c>
      <c r="L53" s="65">
        <f>'by L1'!L53-'by L1'!G53</f>
        <v>-6.0000000000000497E-2</v>
      </c>
      <c r="M53" s="9">
        <f>'by L1'!M53-'by L1'!H53</f>
        <v>0</v>
      </c>
      <c r="N53" s="9">
        <f>'by L1'!N53-'by L1'!I53</f>
        <v>-0.1899999999999995</v>
      </c>
      <c r="O53" s="9">
        <f>'by L1'!O53-'by L1'!J53</f>
        <v>3.0000000000000249E-2</v>
      </c>
      <c r="P53" s="9">
        <f>'by L1'!P53-'by L1'!K53</f>
        <v>-5.9999999999999609E-2</v>
      </c>
      <c r="Q53" s="65">
        <f>'by L1'!Q53-'by L1'!L53</f>
        <v>-0.16000000000000014</v>
      </c>
      <c r="R53" s="9">
        <f>'by L1'!R53-'by L1'!M53</f>
        <v>-0.14999999999999947</v>
      </c>
      <c r="S53" s="9">
        <f>'by L1'!S53-'by L1'!N53</f>
        <v>-0.1800000000000006</v>
      </c>
      <c r="T53" s="9">
        <f>'by L1'!T53-'by L1'!O53</f>
        <v>-0.20999999999999996</v>
      </c>
      <c r="U53" s="9">
        <f>'by L1'!U53-'by L1'!P53</f>
        <v>-0.17000000000000082</v>
      </c>
      <c r="V53" s="65">
        <f>'by L1'!V53-'by L1'!Q53</f>
        <v>-0.10999999999999943</v>
      </c>
      <c r="W53" s="9">
        <f>'by L1'!W53-'by L1'!R53</f>
        <v>-0.12000000000000011</v>
      </c>
      <c r="X53" s="9">
        <f>'by L1'!X53-'by L1'!S53</f>
        <v>-0.10999999999999943</v>
      </c>
      <c r="Y53" s="9">
        <f>'by L1'!Y53-'by L1'!T53</f>
        <v>-0.13000000000000078</v>
      </c>
      <c r="Z53" s="9">
        <f>'by L1'!Z53-'by L1'!U53</f>
        <v>-6.9999999999999396E-2</v>
      </c>
      <c r="AA53" s="65">
        <f>'by L1'!AA53-'by L1'!V53</f>
        <v>0</v>
      </c>
      <c r="AB53" s="9">
        <f>'by L1'!AB53-'by L1'!W53</f>
        <v>-4.9999999999999822E-2</v>
      </c>
      <c r="AC53" s="9">
        <f>'by L1'!AC53-'by L1'!X53</f>
        <v>5.9999999999999609E-2</v>
      </c>
      <c r="AD53" s="9">
        <f>'by L1'!AD53-'by L1'!Y53</f>
        <v>4.0000000000000036E-2</v>
      </c>
      <c r="AE53" s="9">
        <f>'by L1'!AE53-'by L1'!Z53</f>
        <v>-4.0000000000000036E-2</v>
      </c>
      <c r="AF53" s="65">
        <f>'by L1'!AF53-'by L1'!AA53</f>
        <v>0.25</v>
      </c>
      <c r="AG53" s="9">
        <f>'by L1'!AG53-'by L1'!AB53</f>
        <v>0.20999999999999996</v>
      </c>
      <c r="AH53" s="9">
        <f>'by L1'!AH53-'by L1'!AC53</f>
        <v>0.23000000000000043</v>
      </c>
      <c r="AI53" s="9">
        <f>'by L1'!AI53-'by L1'!AD53</f>
        <v>0.25</v>
      </c>
      <c r="AJ53" s="9">
        <f>'by L1'!AJ53-'by L1'!AE53</f>
        <v>0.22999999999999954</v>
      </c>
      <c r="AK53" s="65">
        <f>'by L1'!AK53-'by L1'!AF53</f>
        <v>-0.37000000000000011</v>
      </c>
      <c r="AL53" s="9">
        <f>'by L1'!AL53-'by L1'!AG53</f>
        <v>0.34999999999999964</v>
      </c>
      <c r="AM53" s="9">
        <f>'by L1'!AM53-'by L1'!AH53</f>
        <v>9.9999999999999645E-2</v>
      </c>
      <c r="AN53" s="9">
        <f>'by L1'!AN53-'by L1'!AI53</f>
        <v>4.0000000000000036E-2</v>
      </c>
      <c r="AO53" s="9">
        <f>'by L1'!AO53-'by L1'!AJ53</f>
        <v>7.0000000000000284E-2</v>
      </c>
      <c r="AP53" s="65">
        <f>'by L1'!AP53-'by L1'!AK53</f>
        <v>0.20000000000000018</v>
      </c>
      <c r="AQ53" s="9">
        <f>'by L1'!AQ53-'by L1'!AL53</f>
        <v>-0.5</v>
      </c>
      <c r="AR53" s="9">
        <f>'by L1'!AR53-'by L1'!AM53</f>
        <v>-0.20000000000000018</v>
      </c>
      <c r="AS53" s="9">
        <f>'by L1'!AS53-'by L1'!AN53</f>
        <v>-9.9999999999999645E-2</v>
      </c>
      <c r="AT53" s="9">
        <f>'by L1'!AT53-'by L1'!AO53</f>
        <v>-0.20000000000000018</v>
      </c>
      <c r="AU53" s="65">
        <f>'by L1'!AU53-'by L1'!AP53</f>
        <v>-0.20000000000000018</v>
      </c>
      <c r="AV53" s="9">
        <f>'by L1'!AV53-'by L1'!AQ53</f>
        <v>0</v>
      </c>
      <c r="AW53" s="9">
        <f>'by L1'!AW53-'by L1'!AR53</f>
        <v>0</v>
      </c>
      <c r="AX53" s="9">
        <f>'by L1'!AX53-'by L1'!AS53</f>
        <v>-9.9999999999999645E-2</v>
      </c>
      <c r="AY53" s="9">
        <f>'by L1'!AY53-'by L1'!AT53</f>
        <v>-9.9999999999999645E-2</v>
      </c>
      <c r="AZ53" s="65">
        <f>'by L1'!AZ53-'by L1'!AU53</f>
        <v>0.39999999999999947</v>
      </c>
      <c r="BA53" s="9">
        <f>'by L1'!BA53-'by L1'!AV53</f>
        <v>0.29999999999999982</v>
      </c>
      <c r="BB53" s="9">
        <f>'by L1'!BB53-'by L1'!AW53</f>
        <v>0.10000000000000053</v>
      </c>
      <c r="BC53" s="9">
        <f>'by L1'!BC53-'by L1'!AX53</f>
        <v>0.19999999999999929</v>
      </c>
      <c r="BD53" s="9">
        <f>'by L1'!BD53-'by L1'!AY53</f>
        <v>0.29999999999999982</v>
      </c>
      <c r="BE53" s="65">
        <f>'by L1'!BE53-'by L1'!AZ53</f>
        <v>0</v>
      </c>
      <c r="BF53" s="9">
        <f>'by L1'!BF53-'by L1'!BA53</f>
        <v>0</v>
      </c>
      <c r="BG53" s="9">
        <f>'by L1'!BG53-'by L1'!BB53</f>
        <v>9.9999999999999645E-2</v>
      </c>
      <c r="BH53" s="9">
        <f>'by L1'!BH53-'by L1'!BC53</f>
        <v>0.10000000000000053</v>
      </c>
      <c r="BI53" s="9">
        <f>'by L1'!BI53-'by L1'!BD53</f>
        <v>0</v>
      </c>
      <c r="BJ53" s="89">
        <f>'by L1'!BJ53-'by L1'!BE53</f>
        <v>0.20000000000000018</v>
      </c>
      <c r="BK53" s="59">
        <f>'by L1'!BK53-'by L1'!BF53</f>
        <v>0.10000000000000053</v>
      </c>
      <c r="BL53" s="59">
        <f>'by L1'!BL53-'by L1'!BG53</f>
        <v>0.10000000000000053</v>
      </c>
      <c r="BM53" s="59">
        <f>'by L1'!BM53-'by L1'!BH53</f>
        <v>9.9999999999999645E-2</v>
      </c>
      <c r="BN53" s="59">
        <f>'by L1'!BN53-'by L1'!BI53</f>
        <v>9.9999999999999645E-2</v>
      </c>
      <c r="BO53" s="65">
        <f>'by L1'!BO53-'by L1'!BJ53</f>
        <v>0.3100000000000005</v>
      </c>
      <c r="BP53" s="9">
        <f>'by L1'!BP53-'by L1'!BK53</f>
        <v>0.30999999999999961</v>
      </c>
      <c r="BQ53" s="9">
        <f>'by L1'!BQ53-'by L1'!BL53</f>
        <v>6.9999999999999396E-2</v>
      </c>
      <c r="BR53" s="9">
        <f>'by L1'!BR53-'by L1'!BM53</f>
        <v>0.16999999999999993</v>
      </c>
      <c r="BS53" s="9">
        <f>'by L1'!BS53-'by L1'!BN53</f>
        <v>0.28000000000000025</v>
      </c>
      <c r="BT53" s="65">
        <f>'by L1'!BT53-'by L1'!BO53</f>
        <v>5.9999999999999609E-2</v>
      </c>
      <c r="BU53" s="9">
        <f>'by L1'!BU53-'by L1'!BP53</f>
        <v>2.0000000000000462E-2</v>
      </c>
      <c r="BV53" s="9">
        <f>'by L1'!BV53-'by L1'!BQ53</f>
        <v>-0.17999999999999972</v>
      </c>
      <c r="BW53" s="9">
        <f>'by L1'!BW53-'by L1'!BR53</f>
        <v>2.0000000000000462E-2</v>
      </c>
      <c r="BX53" s="9">
        <f>'by L1'!BX53-'by L1'!BS53</f>
        <v>-1.9999999999999574E-2</v>
      </c>
      <c r="BY53" s="65">
        <f>'by L1'!BT53-'by L1'!B53</f>
        <v>0.41999999999999993</v>
      </c>
      <c r="BZ53" s="144">
        <f>'by L1'!BU53-'by L1'!C53</f>
        <v>0.46000000000000085</v>
      </c>
      <c r="CA53" s="144">
        <f>'by L1'!BV53-'by L1'!D53</f>
        <v>-0.33000000000000007</v>
      </c>
      <c r="CB53" s="144">
        <f>'by L1'!BW53-'by L1'!E53</f>
        <v>0.25</v>
      </c>
      <c r="CC53" s="144">
        <f>'by L1'!BX53-'by L1'!F53</f>
        <v>0.20000000000000018</v>
      </c>
      <c r="CD53" s="148">
        <f t="shared" si="8"/>
        <v>0</v>
      </c>
      <c r="CE53" s="116">
        <f t="shared" si="9"/>
        <v>2</v>
      </c>
      <c r="CF53" s="115">
        <f t="shared" si="10"/>
        <v>15</v>
      </c>
      <c r="CG53" s="114">
        <f t="shared" si="11"/>
        <v>13</v>
      </c>
      <c r="CH53" s="117">
        <f t="shared" si="12"/>
        <v>17</v>
      </c>
      <c r="CI53" s="118">
        <f t="shared" si="13"/>
        <v>9</v>
      </c>
      <c r="CJ53" s="119">
        <f t="shared" si="14"/>
        <v>7</v>
      </c>
      <c r="CK53" s="120">
        <f t="shared" si="15"/>
        <v>0</v>
      </c>
    </row>
    <row r="54" spans="1:89" x14ac:dyDescent="0.25">
      <c r="A54" s="11" t="s">
        <v>122</v>
      </c>
      <c r="G54" s="65"/>
      <c r="H54" s="9"/>
      <c r="I54" s="9"/>
      <c r="J54" s="9"/>
      <c r="K54" s="9"/>
      <c r="L54" s="65"/>
      <c r="M54" s="9"/>
      <c r="N54" s="9"/>
      <c r="O54" s="9"/>
      <c r="P54" s="9"/>
      <c r="Q54" s="65"/>
      <c r="R54" s="9"/>
      <c r="S54" s="9"/>
      <c r="T54" s="9"/>
      <c r="U54" s="9"/>
      <c r="V54" s="65"/>
      <c r="W54" s="9"/>
      <c r="X54" s="9"/>
      <c r="Y54" s="9"/>
      <c r="Z54" s="9"/>
      <c r="AA54" s="65"/>
      <c r="AB54" s="9"/>
      <c r="AC54" s="9"/>
      <c r="AD54" s="9"/>
      <c r="AE54" s="9"/>
      <c r="AF54" s="65"/>
      <c r="AG54" s="9"/>
      <c r="AH54" s="9"/>
      <c r="AI54" s="9"/>
      <c r="AJ54" s="9"/>
      <c r="AK54" s="65"/>
      <c r="AL54" s="9"/>
      <c r="AM54" s="9"/>
      <c r="AN54" s="9"/>
      <c r="AO54" s="9"/>
      <c r="AP54" s="65"/>
      <c r="AQ54" s="9"/>
      <c r="AR54" s="9"/>
      <c r="AS54" s="9"/>
      <c r="AT54" s="9"/>
      <c r="AU54" s="65">
        <f>'by L1'!AU54-'by L1'!AP54</f>
        <v>-0.19999999999999929</v>
      </c>
      <c r="AV54" s="9">
        <f>'by L1'!AV54-'by L1'!AQ54</f>
        <v>-9.9999999999999645E-2</v>
      </c>
      <c r="AW54" s="9">
        <f>'by L1'!AW54-'by L1'!AR54</f>
        <v>9.9999999999999645E-2</v>
      </c>
      <c r="AX54" s="9">
        <f>'by L1'!AX54-'by L1'!AS54</f>
        <v>9.9999999999999645E-2</v>
      </c>
      <c r="AY54" s="9">
        <f>'by L1'!AY54-'by L1'!AT54</f>
        <v>0</v>
      </c>
      <c r="AZ54" s="65"/>
      <c r="BA54" s="9"/>
      <c r="BB54" s="9"/>
      <c r="BC54" s="9"/>
      <c r="BD54" s="9"/>
      <c r="BE54" s="65">
        <f>'by L1'!BE54-'by L1'!AU54</f>
        <v>-0.10000000000000053</v>
      </c>
      <c r="BF54" s="9">
        <f>'by L1'!BF54-'by L1'!AV54</f>
        <v>-0.10000000000000053</v>
      </c>
      <c r="BG54" s="9">
        <f>'by L1'!BG54-'by L1'!AW54</f>
        <v>0</v>
      </c>
      <c r="BH54" s="9">
        <f>'by L1'!BH54-'by L1'!AX54</f>
        <v>-9.9999999999999645E-2</v>
      </c>
      <c r="BI54" s="9">
        <f>'by L1'!BI54-'by L1'!AY54</f>
        <v>-0.10000000000000053</v>
      </c>
      <c r="BJ54" s="89">
        <f>'by L1'!BJ54-'by L1'!BE54</f>
        <v>0</v>
      </c>
      <c r="BK54" s="59">
        <f>'by L1'!BK54-'by L1'!BF54</f>
        <v>0.10000000000000053</v>
      </c>
      <c r="BL54" s="59">
        <f>'by L1'!BL54-'by L1'!BG54</f>
        <v>9.9999999999999645E-2</v>
      </c>
      <c r="BM54" s="59">
        <f>'by L1'!BM54-'by L1'!BH54</f>
        <v>0</v>
      </c>
      <c r="BN54" s="59">
        <f>'by L1'!BN54-'by L1'!BI54</f>
        <v>0.10000000000000053</v>
      </c>
      <c r="BO54" s="65">
        <f>'by L1'!BO54-'by L1'!BJ54</f>
        <v>0.27000000000000046</v>
      </c>
      <c r="BP54" s="9">
        <f>'by L1'!BP54-'by L1'!BK54</f>
        <v>0.15999999999999925</v>
      </c>
      <c r="BQ54" s="9">
        <f>'by L1'!BQ54-'by L1'!BL54</f>
        <v>0.13000000000000078</v>
      </c>
      <c r="BR54" s="9">
        <f>'by L1'!BR54-'by L1'!BM54</f>
        <v>0.14999999999999947</v>
      </c>
      <c r="BS54" s="9">
        <f>'by L1'!BS54-'by L1'!BN54</f>
        <v>0.13999999999999968</v>
      </c>
      <c r="BT54" s="65">
        <f>'by L1'!BT54-'by L1'!BO54</f>
        <v>0.21999999999999975</v>
      </c>
      <c r="BU54" s="9">
        <f>'by L1'!BU54-'by L1'!BP54</f>
        <v>0.16000000000000014</v>
      </c>
      <c r="BV54" s="9">
        <f>'by L1'!BV54-'by L1'!BQ54</f>
        <v>0.17999999999999972</v>
      </c>
      <c r="BW54" s="9">
        <f>'by L1'!BW54-'by L1'!BR54</f>
        <v>0.1800000000000006</v>
      </c>
      <c r="BX54" s="9">
        <f>'by L1'!BX54-'by L1'!BS54</f>
        <v>0.19000000000000039</v>
      </c>
      <c r="BY54" s="65">
        <f>'by L1'!BT54-'by L1'!AP54</f>
        <v>0.19000000000000039</v>
      </c>
      <c r="BZ54" s="144">
        <f>'by L1'!BU54-'by L1'!AQ54</f>
        <v>0.21999999999999975</v>
      </c>
      <c r="CA54" s="144">
        <f>'by L1'!BV54-'by L1'!AR54</f>
        <v>0.50999999999999979</v>
      </c>
      <c r="CB54" s="144">
        <f>'by L1'!BW54-'by L1'!AS54</f>
        <v>0.33000000000000007</v>
      </c>
      <c r="CC54" s="144">
        <f>'by L1'!BX54-'by L1'!AT54</f>
        <v>0.33000000000000007</v>
      </c>
      <c r="CD54" s="148">
        <f t="shared" si="8"/>
        <v>0</v>
      </c>
      <c r="CE54" s="116">
        <f t="shared" si="9"/>
        <v>0</v>
      </c>
      <c r="CF54" s="115">
        <f t="shared" si="10"/>
        <v>1</v>
      </c>
      <c r="CG54" s="114">
        <f t="shared" si="11"/>
        <v>5</v>
      </c>
      <c r="CH54" s="117">
        <f t="shared" si="12"/>
        <v>5</v>
      </c>
      <c r="CI54" s="118">
        <f t="shared" si="13"/>
        <v>9</v>
      </c>
      <c r="CJ54" s="119">
        <f t="shared" si="14"/>
        <v>1</v>
      </c>
      <c r="CK54" s="120">
        <f t="shared" si="15"/>
        <v>0</v>
      </c>
    </row>
    <row r="55" spans="1:89" x14ac:dyDescent="0.25">
      <c r="A55" s="11" t="s">
        <v>123</v>
      </c>
      <c r="G55" s="65">
        <f>'by L1'!G55-'by L1'!B55</f>
        <v>0.15000000000000036</v>
      </c>
      <c r="H55" s="9">
        <f>'by L1'!H55-'by L1'!C55</f>
        <v>4.0000000000000036E-2</v>
      </c>
      <c r="I55" s="9">
        <f>'by L1'!I55-'by L1'!D55</f>
        <v>-9.9999999999997868E-3</v>
      </c>
      <c r="J55" s="9">
        <f>'by L1'!J55-'by L1'!E55</f>
        <v>1.9999999999999574E-2</v>
      </c>
      <c r="K55" s="9">
        <f>'by L1'!K55-'by L1'!F55</f>
        <v>4.9999999999999822E-2</v>
      </c>
      <c r="L55" s="65">
        <f>'by L1'!L55-'by L1'!G55</f>
        <v>-3.0000000000000249E-2</v>
      </c>
      <c r="M55" s="9">
        <f>'by L1'!M55-'by L1'!H55</f>
        <v>0.16000000000000014</v>
      </c>
      <c r="N55" s="9">
        <f>'by L1'!N55-'by L1'!I55</f>
        <v>-5.9999999999999609E-2</v>
      </c>
      <c r="O55" s="9">
        <f>'by L1'!O55-'by L1'!J55</f>
        <v>8.0000000000000071E-2</v>
      </c>
      <c r="P55" s="9">
        <f>'by L1'!P55-'by L1'!K55</f>
        <v>4.0000000000000036E-2</v>
      </c>
      <c r="Q55" s="65">
        <f>'by L1'!Q55-'by L1'!L55</f>
        <v>-3.0000000000000249E-2</v>
      </c>
      <c r="R55" s="9">
        <f>'by L1'!R55-'by L1'!M55</f>
        <v>2.9999999999999361E-2</v>
      </c>
      <c r="S55" s="9">
        <f>'by L1'!S55-'by L1'!N55</f>
        <v>-1.0000000000000675E-2</v>
      </c>
      <c r="T55" s="9">
        <f>'by L1'!T55-'by L1'!O55</f>
        <v>-5.9999999999999609E-2</v>
      </c>
      <c r="U55" s="9">
        <f>'by L1'!U55-'by L1'!P55</f>
        <v>-1.9999999999999574E-2</v>
      </c>
      <c r="V55" s="65">
        <f>'by L1'!V55-'by L1'!Q55</f>
        <v>-4.9999999999999822E-2</v>
      </c>
      <c r="W55" s="9">
        <f>'by L1'!W55-'by L1'!R55</f>
        <v>-6.9999999999999396E-2</v>
      </c>
      <c r="X55" s="9">
        <f>'by L1'!X55-'by L1'!S55</f>
        <v>-9.9999999999997868E-3</v>
      </c>
      <c r="Y55" s="9">
        <f>'by L1'!Y55-'by L1'!T55</f>
        <v>-6.0000000000000497E-2</v>
      </c>
      <c r="Z55" s="9">
        <f>'by L1'!Z55-'by L1'!U55</f>
        <v>-8.0000000000000071E-2</v>
      </c>
      <c r="AA55" s="65">
        <f>'by L1'!AA55-'by L1'!V55</f>
        <v>0.13999999999999968</v>
      </c>
      <c r="AB55" s="9">
        <f>'by L1'!AB55-'by L1'!W55</f>
        <v>4.9999999999999822E-2</v>
      </c>
      <c r="AC55" s="9">
        <f>'by L1'!AC55-'by L1'!X55</f>
        <v>9.9999999999997868E-3</v>
      </c>
      <c r="AD55" s="9">
        <f>'by L1'!AD55-'by L1'!Y55</f>
        <v>8.0000000000000071E-2</v>
      </c>
      <c r="AE55" s="9">
        <f>'by L1'!AE55-'by L1'!Z55</f>
        <v>9.9999999999999645E-2</v>
      </c>
      <c r="AF55" s="65">
        <f>'by L1'!AF55-'by L1'!AA55</f>
        <v>0.15000000000000036</v>
      </c>
      <c r="AG55" s="9">
        <f>'by L1'!AG55-'by L1'!AB55</f>
        <v>4.9999999999999822E-2</v>
      </c>
      <c r="AH55" s="9">
        <f>'by L1'!AH55-'by L1'!AC55</f>
        <v>0</v>
      </c>
      <c r="AI55" s="9">
        <f>'by L1'!AI55-'by L1'!AD55</f>
        <v>-4.0000000000000036E-2</v>
      </c>
      <c r="AJ55" s="9">
        <f>'by L1'!AJ55-'by L1'!AE55</f>
        <v>4.0000000000000036E-2</v>
      </c>
      <c r="AK55" s="65">
        <f>'by L1'!AK55-'by L1'!AF55</f>
        <v>0.26999999999999957</v>
      </c>
      <c r="AL55" s="9">
        <f>'by L1'!AL55-'by L1'!AG55</f>
        <v>-0.13999999999999968</v>
      </c>
      <c r="AM55" s="9">
        <f>'by L1'!AM55-'by L1'!AH55</f>
        <v>4.0000000000000036E-2</v>
      </c>
      <c r="AN55" s="9">
        <f>'by L1'!AN55-'by L1'!AI55</f>
        <v>2.0000000000000462E-2</v>
      </c>
      <c r="AO55" s="9">
        <f>'by L1'!AO55-'by L1'!AJ55</f>
        <v>6.0000000000000497E-2</v>
      </c>
      <c r="AP55" s="65">
        <f>'by L1'!AP55-'by L1'!AK55</f>
        <v>-0.19999999999999929</v>
      </c>
      <c r="AQ55" s="9">
        <f>'by L1'!AQ55-'by L1'!AL55</f>
        <v>0.19999999999999929</v>
      </c>
      <c r="AR55" s="9">
        <f>'by L1'!AR55-'by L1'!AM55</f>
        <v>0</v>
      </c>
      <c r="AS55" s="9">
        <f>'by L1'!AS55-'by L1'!AN55</f>
        <v>0</v>
      </c>
      <c r="AT55" s="9">
        <f>'by L1'!AT55-'by L1'!AO55</f>
        <v>0</v>
      </c>
      <c r="AU55" s="65">
        <f>'by L1'!AU55-'by L1'!AP55</f>
        <v>0</v>
      </c>
      <c r="AV55" s="9">
        <f>'by L1'!AV55-'by L1'!AQ55</f>
        <v>0</v>
      </c>
      <c r="AW55" s="9">
        <f>'by L1'!AW55-'by L1'!AR55</f>
        <v>0</v>
      </c>
      <c r="AX55" s="9">
        <f>'by L1'!AX55-'by L1'!AS55</f>
        <v>0</v>
      </c>
      <c r="AY55" s="9">
        <f>'by L1'!AY55-'by L1'!AT55</f>
        <v>0</v>
      </c>
      <c r="AZ55" s="65">
        <f>'by L1'!AZ55-'by L1'!AU55</f>
        <v>9.9999999999999645E-2</v>
      </c>
      <c r="BA55" s="9">
        <f>'by L1'!BA55-'by L1'!AV55</f>
        <v>0.10000000000000053</v>
      </c>
      <c r="BB55" s="9">
        <f>'by L1'!BB55-'by L1'!AW55</f>
        <v>0</v>
      </c>
      <c r="BC55" s="9">
        <f>'by L1'!BC55-'by L1'!AX55</f>
        <v>9.9999999999999645E-2</v>
      </c>
      <c r="BD55" s="9">
        <f>'by L1'!BD55-'by L1'!AY55</f>
        <v>9.9999999999999645E-2</v>
      </c>
      <c r="BE55" s="65">
        <f>'by L1'!BE55-'by L1'!AZ55</f>
        <v>0</v>
      </c>
      <c r="BF55" s="9">
        <f>'by L1'!BF55-'by L1'!BA55</f>
        <v>0</v>
      </c>
      <c r="BG55" s="9">
        <f>'by L1'!BG55-'by L1'!BB55</f>
        <v>0</v>
      </c>
      <c r="BH55" s="9">
        <f>'by L1'!BH55-'by L1'!BC55</f>
        <v>0</v>
      </c>
      <c r="BI55" s="9">
        <f>'by L1'!BI55-'by L1'!BD55</f>
        <v>0</v>
      </c>
      <c r="BJ55" s="89">
        <f>'by L1'!BJ55-'by L1'!BE55</f>
        <v>0</v>
      </c>
      <c r="BK55" s="59">
        <f>'by L1'!BK55-'by L1'!BF55</f>
        <v>0</v>
      </c>
      <c r="BL55" s="59">
        <f>'by L1'!BL55-'by L1'!BG55</f>
        <v>0</v>
      </c>
      <c r="BM55" s="59">
        <f>'by L1'!BM55-'by L1'!BH55</f>
        <v>0</v>
      </c>
      <c r="BN55" s="59">
        <f>'by L1'!BN55-'by L1'!BI55</f>
        <v>0</v>
      </c>
      <c r="BO55" s="65">
        <f>'by L1'!BO55-'by L1'!BJ55</f>
        <v>-3.0000000000000249E-2</v>
      </c>
      <c r="BP55" s="9">
        <f>'by L1'!BP55-'by L1'!BK55</f>
        <v>-3.0000000000000249E-2</v>
      </c>
      <c r="BQ55" s="9">
        <f>'by L1'!BQ55-'by L1'!BL55</f>
        <v>-9.9999999999997868E-3</v>
      </c>
      <c r="BR55" s="9">
        <f>'by L1'!BR55-'by L1'!BM55</f>
        <v>-8.9999999999999858E-2</v>
      </c>
      <c r="BS55" s="9">
        <f>'by L1'!BS55-'by L1'!BN55</f>
        <v>-7.0000000000000284E-2</v>
      </c>
      <c r="BT55" s="65">
        <f>'by L1'!BT55-'by L1'!BO55</f>
        <v>0.12000000000000011</v>
      </c>
      <c r="BU55" s="9">
        <f>'by L1'!BU55-'by L1'!BP55</f>
        <v>4.9999999999999822E-2</v>
      </c>
      <c r="BV55" s="9">
        <f>'by L1'!BV55-'by L1'!BQ55</f>
        <v>4.0000000000000036E-2</v>
      </c>
      <c r="BW55" s="9">
        <f>'by L1'!BW55-'by L1'!BR55</f>
        <v>2.0000000000000462E-2</v>
      </c>
      <c r="BX55" s="9">
        <f>'by L1'!BX55-'by L1'!BS55</f>
        <v>5.0000000000000711E-2</v>
      </c>
      <c r="BY55" s="65">
        <f>'by L1'!BT55-'by L1'!B55</f>
        <v>0.58999999999999986</v>
      </c>
      <c r="BZ55" s="144">
        <f>'by L1'!BU55-'by L1'!C55</f>
        <v>0.4399999999999995</v>
      </c>
      <c r="CA55" s="144">
        <f>'by L1'!BV55-'by L1'!D55</f>
        <v>-9.9999999999997868E-3</v>
      </c>
      <c r="CB55" s="144">
        <f>'by L1'!BW55-'by L1'!E55</f>
        <v>7.0000000000000284E-2</v>
      </c>
      <c r="CC55" s="144">
        <f>'by L1'!BX55-'by L1'!F55</f>
        <v>0.27000000000000046</v>
      </c>
      <c r="CD55" s="148">
        <f t="shared" si="8"/>
        <v>0</v>
      </c>
      <c r="CE55" s="116">
        <f t="shared" si="9"/>
        <v>0</v>
      </c>
      <c r="CF55" s="115">
        <f t="shared" si="10"/>
        <v>2</v>
      </c>
      <c r="CG55" s="114">
        <f t="shared" si="11"/>
        <v>18</v>
      </c>
      <c r="CH55" s="117">
        <f t="shared" si="12"/>
        <v>23</v>
      </c>
      <c r="CI55" s="118">
        <f t="shared" si="13"/>
        <v>6</v>
      </c>
      <c r="CJ55" s="119">
        <f t="shared" si="14"/>
        <v>1</v>
      </c>
      <c r="CK55" s="120">
        <f t="shared" si="15"/>
        <v>0</v>
      </c>
    </row>
    <row r="56" spans="1:89" x14ac:dyDescent="0.25">
      <c r="A56" s="11" t="s">
        <v>130</v>
      </c>
      <c r="G56" s="65"/>
      <c r="H56" s="9"/>
      <c r="I56" s="9"/>
      <c r="J56" s="9"/>
      <c r="K56" s="9"/>
      <c r="L56" s="65"/>
      <c r="M56" s="9"/>
      <c r="N56" s="9"/>
      <c r="O56" s="9"/>
      <c r="P56" s="9"/>
      <c r="Q56" s="65"/>
      <c r="R56" s="9"/>
      <c r="S56" s="9"/>
      <c r="T56" s="9"/>
      <c r="U56" s="9"/>
      <c r="V56" s="65"/>
      <c r="W56" s="9"/>
      <c r="X56" s="9"/>
      <c r="Y56" s="9"/>
      <c r="Z56" s="9"/>
      <c r="AA56" s="65"/>
      <c r="AB56" s="9"/>
      <c r="AC56" s="9"/>
      <c r="AD56" s="9"/>
      <c r="AE56" s="9"/>
      <c r="AF56" s="65"/>
      <c r="AG56" s="9"/>
      <c r="AH56" s="9"/>
      <c r="AI56" s="9"/>
      <c r="AJ56" s="9"/>
      <c r="AK56" s="65"/>
      <c r="AL56" s="9"/>
      <c r="AM56" s="9"/>
      <c r="AN56" s="9"/>
      <c r="AO56" s="9"/>
      <c r="AP56" s="65"/>
      <c r="AQ56" s="9"/>
      <c r="AR56" s="9"/>
      <c r="AS56" s="9"/>
      <c r="AT56" s="9"/>
      <c r="AU56" s="65"/>
      <c r="AV56" s="9"/>
      <c r="AW56" s="9"/>
      <c r="AX56" s="9"/>
      <c r="AY56" s="9"/>
      <c r="AZ56" s="65"/>
      <c r="BA56" s="9"/>
      <c r="BB56" s="9"/>
      <c r="BC56" s="9"/>
      <c r="BD56" s="9"/>
      <c r="BE56" s="66"/>
      <c r="BF56" s="12"/>
      <c r="BG56" s="12"/>
      <c r="BH56" s="12"/>
      <c r="BI56" s="12"/>
      <c r="BJ56" s="89"/>
      <c r="BK56" s="59"/>
      <c r="BL56" s="59"/>
      <c r="BM56" s="59"/>
      <c r="BN56" s="59"/>
      <c r="BO56" s="65"/>
      <c r="BP56" s="9"/>
      <c r="BQ56" s="9"/>
      <c r="BR56" s="9"/>
      <c r="BS56" s="9"/>
      <c r="BT56" s="65">
        <f>'by L1'!BT56-'by L1'!AA56</f>
        <v>0.78000000000000025</v>
      </c>
      <c r="BU56" s="9">
        <f>'by L1'!BU56-'by L1'!AB56</f>
        <v>0.39000000000000057</v>
      </c>
      <c r="BV56" s="9">
        <f>'by L1'!BV56-'by L1'!AC56</f>
        <v>-9.9999999999997868E-3</v>
      </c>
      <c r="BW56" s="9">
        <f>'by L1'!BW56-'by L1'!AD56</f>
        <v>0.13999999999999968</v>
      </c>
      <c r="BX56" s="9">
        <f>'by L1'!BX56-'by L1'!AE56</f>
        <v>0.3199999999999994</v>
      </c>
      <c r="BY56" s="65">
        <f>'by L1'!BT56-'by L1'!AA56</f>
        <v>0.78000000000000025</v>
      </c>
      <c r="BZ56" s="144">
        <f>'by L1'!BU56-'by L1'!AB56</f>
        <v>0.39000000000000057</v>
      </c>
      <c r="CA56" s="144">
        <f>'by L1'!BV56-'by L1'!AC56</f>
        <v>-9.9999999999997868E-3</v>
      </c>
      <c r="CB56" s="144">
        <f>'by L1'!BW56-'by L1'!AD56</f>
        <v>0.13999999999999968</v>
      </c>
      <c r="CC56" s="144">
        <f>'by L1'!BX56-'by L1'!AE56</f>
        <v>0.3199999999999994</v>
      </c>
      <c r="CD56" s="148">
        <f t="shared" si="8"/>
        <v>0</v>
      </c>
      <c r="CE56" s="116">
        <f t="shared" si="9"/>
        <v>0</v>
      </c>
      <c r="CF56" s="115">
        <f t="shared" si="10"/>
        <v>0</v>
      </c>
      <c r="CG56" s="114">
        <f t="shared" si="11"/>
        <v>1</v>
      </c>
      <c r="CH56" s="117">
        <f t="shared" si="12"/>
        <v>0</v>
      </c>
      <c r="CI56" s="118">
        <f t="shared" si="13"/>
        <v>1</v>
      </c>
      <c r="CJ56" s="119">
        <f t="shared" si="14"/>
        <v>2</v>
      </c>
      <c r="CK56" s="120">
        <f t="shared" si="15"/>
        <v>1</v>
      </c>
    </row>
    <row r="57" spans="1:89" ht="15.6" thickBot="1" x14ac:dyDescent="0.3">
      <c r="A57" s="179" t="s">
        <v>133</v>
      </c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79"/>
      <c r="AK57" s="179"/>
      <c r="AL57" s="179"/>
      <c r="AM57" s="179"/>
      <c r="AN57" s="179"/>
      <c r="AO57" s="179"/>
      <c r="AP57" s="179"/>
      <c r="AQ57" s="179"/>
      <c r="AR57" s="179"/>
      <c r="AS57" s="179"/>
      <c r="AT57" s="179"/>
      <c r="AU57" s="179"/>
      <c r="AV57" s="179"/>
      <c r="AW57" s="179"/>
      <c r="AX57" s="179"/>
      <c r="AY57" s="179"/>
      <c r="AZ57" s="179"/>
      <c r="BA57" s="179"/>
      <c r="BB57" s="179"/>
      <c r="BC57" s="179"/>
      <c r="BD57" s="179"/>
      <c r="BE57" s="179"/>
      <c r="BF57" s="179"/>
      <c r="BG57" s="179"/>
      <c r="BH57" s="179"/>
      <c r="BI57" s="179"/>
      <c r="BJ57" s="179"/>
      <c r="BK57" s="179"/>
      <c r="BL57" s="179"/>
      <c r="BM57" s="179"/>
      <c r="BN57" s="179"/>
      <c r="BO57" s="179"/>
      <c r="BP57" s="179"/>
      <c r="BQ57" s="179"/>
      <c r="BR57" s="179"/>
      <c r="BS57" s="179"/>
      <c r="BT57" s="179"/>
      <c r="BU57" s="179"/>
      <c r="BV57" s="179"/>
      <c r="BW57" s="179"/>
      <c r="BX57" s="179"/>
      <c r="BY57" s="145"/>
      <c r="BZ57" s="104"/>
      <c r="CA57" s="104"/>
      <c r="CB57" s="104"/>
      <c r="CC57" s="151"/>
      <c r="CD57" s="149">
        <f t="shared" ref="CD57:CK57" si="16">SUM(CD4:CD56)</f>
        <v>18</v>
      </c>
      <c r="CE57" s="121">
        <f t="shared" si="16"/>
        <v>73</v>
      </c>
      <c r="CF57" s="122">
        <f t="shared" si="16"/>
        <v>174</v>
      </c>
      <c r="CG57" s="123">
        <f t="shared" si="16"/>
        <v>476</v>
      </c>
      <c r="CH57" s="124">
        <f t="shared" si="16"/>
        <v>626</v>
      </c>
      <c r="CI57" s="125">
        <f t="shared" si="16"/>
        <v>206</v>
      </c>
      <c r="CJ57" s="126">
        <f t="shared" si="16"/>
        <v>89</v>
      </c>
      <c r="CK57" s="127">
        <f t="shared" si="16"/>
        <v>34</v>
      </c>
    </row>
    <row r="58" spans="1:89" x14ac:dyDescent="0.25">
      <c r="A58" s="26" t="s">
        <v>124</v>
      </c>
      <c r="G58" s="65"/>
      <c r="H58" s="9"/>
      <c r="I58" s="9"/>
      <c r="J58" s="9"/>
      <c r="K58" s="9"/>
      <c r="L58" s="65"/>
      <c r="M58" s="9"/>
      <c r="N58" s="9"/>
      <c r="O58" s="9"/>
      <c r="P58" s="9"/>
      <c r="Q58" s="65"/>
      <c r="R58" s="9"/>
      <c r="S58" s="9"/>
      <c r="T58" s="9"/>
      <c r="U58" s="9"/>
      <c r="V58" s="65"/>
      <c r="W58" s="9"/>
      <c r="X58" s="9"/>
      <c r="Y58" s="9"/>
      <c r="Z58" s="9"/>
      <c r="AA58" s="65">
        <f>'by L1'!AA58-'by L1'!V58</f>
        <v>4.9999999999999822E-2</v>
      </c>
      <c r="AB58" s="9">
        <f>'by L1'!AB58-'by L1'!W58</f>
        <v>9.9999999999997868E-3</v>
      </c>
      <c r="AC58" s="9">
        <f>'by L1'!AC58-'by L1'!X58</f>
        <v>4.0000000000000036E-2</v>
      </c>
      <c r="AD58" s="9">
        <f>'by L1'!AD58-'by L1'!Y58</f>
        <v>-1.0000000000000675E-2</v>
      </c>
      <c r="AE58" s="9">
        <f>'by L1'!AE58-'by L1'!Z58</f>
        <v>-2.0000000000000462E-2</v>
      </c>
      <c r="AF58" s="64">
        <f>'by L1'!AF58-'by L1'!AA58</f>
        <v>9.9999999999997868E-3</v>
      </c>
      <c r="AG58" s="10">
        <f>'by L1'!AG58-'by L1'!AB58</f>
        <v>2.9999999999999361E-2</v>
      </c>
      <c r="AH58" s="10">
        <f>'by L1'!AH58-'by L1'!AC58</f>
        <v>-3.0000000000000249E-2</v>
      </c>
      <c r="AI58" s="10">
        <f>'by L1'!AI58-'by L1'!AD58</f>
        <v>0.12000000000000011</v>
      </c>
      <c r="AJ58" s="10">
        <f>'by L1'!AJ58-'by L1'!AE58</f>
        <v>3.0000000000000249E-2</v>
      </c>
      <c r="AK58" s="64">
        <f>'by L1'!AK58-'by L1'!AF58</f>
        <v>6.0000000000000497E-2</v>
      </c>
      <c r="AL58" s="10">
        <f>'by L1'!AL58-'by L1'!AG58</f>
        <v>3.0000000000000249E-2</v>
      </c>
      <c r="AM58" s="10">
        <f>'by L1'!AM58-'by L1'!AH58</f>
        <v>-2.9999999999999361E-2</v>
      </c>
      <c r="AN58" s="10">
        <f>'by L1'!AN58-'by L1'!AI58</f>
        <v>9.9999999999997868E-3</v>
      </c>
      <c r="AO58" s="10">
        <f>'by L1'!AO58-'by L1'!AJ58</f>
        <v>9.9999999999997868E-3</v>
      </c>
      <c r="AP58" s="64">
        <f>'by L1'!AP58-'by L1'!AK58</f>
        <v>0</v>
      </c>
      <c r="AQ58" s="10">
        <f>'by L1'!AQ58-'by L1'!AL58</f>
        <v>0</v>
      </c>
      <c r="AR58" s="10">
        <f>'by L1'!AR58-'by L1'!AM58</f>
        <v>0</v>
      </c>
      <c r="AS58" s="10">
        <f>'by L1'!AS58-'by L1'!AN58</f>
        <v>-9.9999999999999645E-2</v>
      </c>
      <c r="AT58" s="10">
        <f>'by L1'!AT58-'by L1'!AO58</f>
        <v>0</v>
      </c>
      <c r="AU58" s="64">
        <f>'by L1'!AU58-'by L1'!AP58</f>
        <v>-0.10000000000000053</v>
      </c>
      <c r="AV58" s="10">
        <f>'by L1'!AV58-'by L1'!AQ58</f>
        <v>0</v>
      </c>
      <c r="AW58" s="10">
        <f>'by L1'!AW58-'by L1'!AR58</f>
        <v>9.9999999999999645E-2</v>
      </c>
      <c r="AX58" s="10">
        <f>'by L1'!AX58-'by L1'!AS58</f>
        <v>0</v>
      </c>
      <c r="AY58" s="10">
        <f>'by L1'!AY58-'by L1'!AT58</f>
        <v>0</v>
      </c>
      <c r="AZ58" s="64">
        <f>'by L1'!AZ58-'by L1'!AU58</f>
        <v>-9.9999999999999645E-2</v>
      </c>
      <c r="BA58" s="10">
        <f>'by L1'!BA58-'by L1'!AV58</f>
        <v>-9.9999999999999645E-2</v>
      </c>
      <c r="BB58" s="10">
        <f>'by L1'!BB58-'by L1'!AW58</f>
        <v>-0.20000000000000018</v>
      </c>
      <c r="BC58" s="10">
        <f>'by L1'!BC58-'by L1'!AX58</f>
        <v>0</v>
      </c>
      <c r="BD58" s="10">
        <f>'by L1'!BD58-'by L1'!AY58</f>
        <v>-9.9999999999999645E-2</v>
      </c>
      <c r="BE58" s="65">
        <f>'by L1'!BE58-'by L1'!AZ58</f>
        <v>9.9999999999999645E-2</v>
      </c>
      <c r="BF58" s="9">
        <f>'by L1'!BF58-'by L1'!BA58</f>
        <v>0</v>
      </c>
      <c r="BG58" s="9">
        <f>'by L1'!BG58-'by L1'!BB58</f>
        <v>-9.9999999999999645E-2</v>
      </c>
      <c r="BH58" s="9">
        <f>'by L1'!BH58-'by L1'!BC58</f>
        <v>-9.9999999999999645E-2</v>
      </c>
      <c r="BI58" s="9">
        <f>'by L1'!BI58-'by L1'!BD58</f>
        <v>0</v>
      </c>
      <c r="BJ58" s="64">
        <f>'by L1'!BJ58-'by L1'!BE58</f>
        <v>0.30000000000000071</v>
      </c>
      <c r="BK58" s="10">
        <f>'by L1'!BK58-'by L1'!BF58</f>
        <v>0.29999999999999982</v>
      </c>
      <c r="BL58" s="10">
        <f>'by L1'!BL58-'by L1'!BG58</f>
        <v>9.9999999999999645E-2</v>
      </c>
      <c r="BM58" s="10">
        <f>'by L1'!BM58-'by L1'!BH58</f>
        <v>0</v>
      </c>
      <c r="BN58" s="10">
        <f>'by L1'!BN58-'by L1'!BI58</f>
        <v>0.20000000000000018</v>
      </c>
      <c r="BO58" s="64">
        <f>'by L1'!BO58-'by L1'!BJ58</f>
        <v>-2.0000000000000462E-2</v>
      </c>
      <c r="BP58" s="10">
        <f>'by L1'!BP58-'by L1'!BK58</f>
        <v>-3.0000000000000249E-2</v>
      </c>
      <c r="BQ58" s="10">
        <f>'by L1'!BQ58-'by L1'!BL58</f>
        <v>-6.9999999999999396E-2</v>
      </c>
      <c r="BR58" s="10">
        <f>'by L1'!BR58-'by L1'!BM58</f>
        <v>4.9999999999999822E-2</v>
      </c>
      <c r="BS58" s="10">
        <f>'by L1'!BS58-'by L1'!BN58</f>
        <v>-8.0000000000000071E-2</v>
      </c>
      <c r="BT58" s="64">
        <f>'by L1'!BT58-'by L1'!BO58</f>
        <v>-5.9999999999999609E-2</v>
      </c>
      <c r="BU58" s="10">
        <f>'by L1'!BU58-'by L1'!BP58</f>
        <v>-2.9999999999999361E-2</v>
      </c>
      <c r="BV58" s="10">
        <f>'by L1'!BV58-'by L1'!BQ58</f>
        <v>-0.48000000000000043</v>
      </c>
      <c r="BW58" s="10">
        <f>'by L1'!BW58-'by L1'!BR58</f>
        <v>-4.9999999999999822E-2</v>
      </c>
      <c r="BX58" s="10">
        <f>'by L1'!BX58-'by L1'!BS58</f>
        <v>-0.15000000000000036</v>
      </c>
      <c r="BY58" s="65">
        <f>'by L1'!BT58-'by L1'!V58</f>
        <v>0.24000000000000021</v>
      </c>
      <c r="BZ58" s="144">
        <f>'by L1'!BU58-'by L1'!W58</f>
        <v>0.20999999999999996</v>
      </c>
      <c r="CA58" s="144">
        <f>'by L1'!BV58-'by L1'!X58</f>
        <v>-0.66999999999999993</v>
      </c>
      <c r="CB58" s="144">
        <f>'by L1'!BW58-'by L1'!Y58</f>
        <v>-8.0000000000000071E-2</v>
      </c>
      <c r="CC58" s="144">
        <f>'by L1'!BX58-'by L1'!Z58</f>
        <v>-0.11000000000000032</v>
      </c>
      <c r="CD58" s="150">
        <f>COUNTIF(B58:BX58, "&lt;-0.51")</f>
        <v>0</v>
      </c>
      <c r="CE58" s="116">
        <f>COUNTIFS(B58:BX58,"&lt;-0.25",B58:BX58, "&gt;-0.51")</f>
        <v>1</v>
      </c>
      <c r="CF58" s="115">
        <f>COUNTIFS(B58:BX58,"&lt;-0.11",B58:BX58, "&gt;-0.25")</f>
        <v>2</v>
      </c>
      <c r="CG58" s="114">
        <f>COUNTIFS(B58:BX58,"&lt;-0.001",B58:BX58, "&gt;-0.11")</f>
        <v>18</v>
      </c>
      <c r="CH58" s="117">
        <f>COUNTIFS(B58:BX58,"&gt;0.001",B58:BX58, "&lt;0.12")</f>
        <v>14</v>
      </c>
      <c r="CI58" s="118">
        <f>COUNTIFS(B58:BX58,"&gt;0.11",B58:BX58, "&lt;0.26")</f>
        <v>2</v>
      </c>
      <c r="CJ58" s="119">
        <f>COUNTIFS(B58:BX58,"&gt;0.25",B58:BX58, "&lt;0.51")</f>
        <v>2</v>
      </c>
      <c r="CK58" s="120">
        <f>COUNTIF(B58:BX58, "&gt;0.51")</f>
        <v>0</v>
      </c>
    </row>
    <row r="59" spans="1:89" x14ac:dyDescent="0.25">
      <c r="A59" s="26" t="s">
        <v>158</v>
      </c>
      <c r="G59" s="65"/>
      <c r="H59" s="9"/>
      <c r="I59" s="9"/>
      <c r="J59" s="9"/>
      <c r="K59" s="9"/>
      <c r="L59" s="65"/>
      <c r="M59" s="9"/>
      <c r="N59" s="9"/>
      <c r="O59" s="9"/>
      <c r="P59" s="9"/>
      <c r="Q59" s="65"/>
      <c r="R59" s="9"/>
      <c r="S59" s="9"/>
      <c r="T59" s="9"/>
      <c r="U59" s="9"/>
      <c r="V59" s="65"/>
      <c r="W59" s="9"/>
      <c r="X59" s="9"/>
      <c r="Y59" s="9"/>
      <c r="Z59" s="9"/>
      <c r="AA59" s="65"/>
      <c r="AB59" s="9"/>
      <c r="AC59" s="9"/>
      <c r="AD59" s="9"/>
      <c r="AE59" s="9"/>
      <c r="AF59" s="64"/>
      <c r="AG59" s="10"/>
      <c r="AH59" s="10"/>
      <c r="AI59" s="10"/>
      <c r="AJ59" s="10"/>
      <c r="AK59" s="64"/>
      <c r="AL59" s="10"/>
      <c r="AM59" s="10"/>
      <c r="AN59" s="10"/>
      <c r="AO59" s="10"/>
      <c r="AP59" s="64"/>
      <c r="AQ59" s="10"/>
      <c r="AR59" s="10"/>
      <c r="AS59" s="10"/>
      <c r="AT59" s="10"/>
      <c r="AU59" s="64"/>
      <c r="AV59" s="10"/>
      <c r="AW59" s="10"/>
      <c r="AX59" s="10"/>
      <c r="AY59" s="10"/>
      <c r="AZ59" s="64"/>
      <c r="BA59" s="10"/>
      <c r="BB59" s="10"/>
      <c r="BC59" s="10"/>
      <c r="BD59" s="10"/>
      <c r="BE59" s="65"/>
      <c r="BF59" s="9"/>
      <c r="BG59" s="9"/>
      <c r="BH59" s="9"/>
      <c r="BI59" s="9"/>
      <c r="BJ59" s="64"/>
      <c r="BK59" s="10"/>
      <c r="BL59" s="10"/>
      <c r="BM59" s="10"/>
      <c r="BN59" s="10"/>
      <c r="BO59" s="64"/>
      <c r="BP59" s="10"/>
      <c r="BQ59" s="10"/>
      <c r="BR59" s="10"/>
      <c r="BS59" s="10"/>
      <c r="BT59" s="64"/>
      <c r="BU59" s="10"/>
      <c r="BV59" s="10"/>
      <c r="BW59" s="10"/>
      <c r="BX59" s="10"/>
      <c r="BY59" s="65"/>
      <c r="BZ59" s="144"/>
      <c r="CA59" s="144"/>
      <c r="CB59" s="144"/>
      <c r="CC59" s="144"/>
      <c r="CD59" s="148"/>
      <c r="CE59" s="116"/>
      <c r="CF59" s="115"/>
      <c r="CG59" s="114"/>
      <c r="CH59" s="117"/>
      <c r="CI59" s="118"/>
      <c r="CJ59" s="119"/>
      <c r="CK59" s="120"/>
    </row>
    <row r="60" spans="1:89" x14ac:dyDescent="0.25">
      <c r="A60" s="26" t="s">
        <v>125</v>
      </c>
      <c r="G60" s="66"/>
      <c r="H60" s="12"/>
      <c r="I60" s="12"/>
      <c r="J60" s="12"/>
      <c r="K60" s="12"/>
      <c r="L60" s="66"/>
      <c r="M60" s="12"/>
      <c r="N60" s="12"/>
      <c r="O60" s="12"/>
      <c r="P60" s="12"/>
      <c r="Q60" s="66"/>
      <c r="R60" s="12"/>
      <c r="S60" s="12"/>
      <c r="T60" s="12"/>
      <c r="U60" s="12"/>
      <c r="V60" s="66"/>
      <c r="W60" s="12"/>
      <c r="X60" s="12"/>
      <c r="Y60" s="12"/>
      <c r="Z60" s="12"/>
      <c r="AA60" s="66"/>
      <c r="AB60" s="12"/>
      <c r="AC60" s="12"/>
      <c r="AD60" s="12"/>
      <c r="AE60" s="12"/>
      <c r="AF60" s="66"/>
      <c r="AG60" s="12"/>
      <c r="AH60" s="12"/>
      <c r="AI60" s="12"/>
      <c r="AJ60" s="12"/>
      <c r="AK60" s="66"/>
      <c r="AL60" s="12"/>
      <c r="AM60" s="12"/>
      <c r="AN60" s="12"/>
      <c r="AO60" s="12"/>
      <c r="AP60" s="65"/>
      <c r="AQ60" s="9"/>
      <c r="AR60" s="9"/>
      <c r="AS60" s="9"/>
      <c r="AT60" s="9"/>
      <c r="AU60" s="65"/>
      <c r="AV60" s="9"/>
      <c r="AW60" s="9"/>
      <c r="AX60" s="9"/>
      <c r="AY60" s="9"/>
      <c r="AZ60" s="65"/>
      <c r="BA60" s="9"/>
      <c r="BB60" s="9"/>
      <c r="BC60" s="9"/>
      <c r="BD60" s="9"/>
      <c r="BE60" s="65"/>
      <c r="BF60" s="9"/>
      <c r="BG60" s="9"/>
      <c r="BH60" s="9"/>
      <c r="BI60" s="9"/>
      <c r="BJ60" s="64">
        <f>'by L1'!BJ60-'by L1'!BE60</f>
        <v>0.29999999999999982</v>
      </c>
      <c r="BK60" s="10">
        <f>'by L1'!BK60-'by L1'!BF60</f>
        <v>0.29999999999999982</v>
      </c>
      <c r="BL60" s="10">
        <f>'by L1'!BL60-'by L1'!BG60</f>
        <v>0.29999999999999982</v>
      </c>
      <c r="BM60" s="10">
        <f>'by L1'!BM60-'by L1'!BH60</f>
        <v>0.60000000000000053</v>
      </c>
      <c r="BN60" s="10">
        <f>'by L1'!BN60-'by L1'!BI60</f>
        <v>0.29999999999999982</v>
      </c>
      <c r="BO60" s="64">
        <f>'by L1'!BO60-'by L1'!BJ60</f>
        <v>0.62000000000000011</v>
      </c>
      <c r="BP60" s="10">
        <f>'by L1'!BP60-'by L1'!BK60</f>
        <v>0.37000000000000011</v>
      </c>
      <c r="BQ60" s="10">
        <f>'by L1'!BQ60-'by L1'!BL60</f>
        <v>0.33000000000000007</v>
      </c>
      <c r="BR60" s="10">
        <f>'by L1'!BR60-'by L1'!BM60</f>
        <v>0.26999999999999957</v>
      </c>
      <c r="BS60" s="10">
        <f>'by L1'!BS60-'by L1'!BN60</f>
        <v>0.4300000000000006</v>
      </c>
      <c r="BT60" s="64">
        <f>'by L1'!BT60-'by L1'!BO60</f>
        <v>0.23000000000000043</v>
      </c>
      <c r="BU60" s="10">
        <f>'by L1'!BU60-'by L1'!BP60</f>
        <v>0.33000000000000007</v>
      </c>
      <c r="BV60" s="10">
        <f>'by L1'!BV60-'by L1'!BQ60</f>
        <v>-0.12999999999999989</v>
      </c>
      <c r="BW60" s="10">
        <f>'by L1'!BW60-'by L1'!BR60</f>
        <v>0.19000000000000039</v>
      </c>
      <c r="BX60" s="10">
        <f>'by L1'!BX60-'by L1'!BS60</f>
        <v>0.16000000000000014</v>
      </c>
      <c r="BY60" s="65">
        <f>'by L1'!BT60-'by L1'!BE60</f>
        <v>1.1500000000000004</v>
      </c>
      <c r="BZ60" s="144">
        <f>'by L1'!BU60-'by L1'!BF60</f>
        <v>1</v>
      </c>
      <c r="CA60" s="144">
        <f>'by L1'!BV60-'by L1'!BG60</f>
        <v>0.5</v>
      </c>
      <c r="CB60" s="144">
        <f>'by L1'!BW60-'by L1'!BH60</f>
        <v>1.0600000000000005</v>
      </c>
      <c r="CC60" s="144">
        <f>'by L1'!BX60-'by L1'!BI60</f>
        <v>0.89000000000000057</v>
      </c>
      <c r="CD60" s="148">
        <f t="shared" ref="CD60:CD71" si="17">COUNTIF(B60:BX60, "&lt;-0.51")</f>
        <v>0</v>
      </c>
      <c r="CE60" s="116">
        <f t="shared" ref="CE60:CE71" si="18">COUNTIFS(B60:BX60,"&lt;-0.25",B60:BX60, "&gt;-0.51")</f>
        <v>0</v>
      </c>
      <c r="CF60" s="115">
        <f t="shared" ref="CF60:CF71" si="19">COUNTIFS(B60:BX60,"&lt;-0.11",B60:BX60, "&gt;-0.25")</f>
        <v>1</v>
      </c>
      <c r="CG60" s="114">
        <f t="shared" ref="CG60:CG71" si="20">COUNTIFS(B60:BX60,"&lt;-0.001",B60:BX60, "&gt;-0.11")</f>
        <v>0</v>
      </c>
      <c r="CH60" s="117">
        <f t="shared" ref="CH60:CH71" si="21">COUNTIFS(B60:BX60,"&gt;0.001",B60:BX60, "&lt;0.12")</f>
        <v>0</v>
      </c>
      <c r="CI60" s="118">
        <f t="shared" ref="CI60:CI71" si="22">COUNTIFS(B60:BX60,"&gt;0.11",B60:BX60, "&lt;0.26")</f>
        <v>3</v>
      </c>
      <c r="CJ60" s="119">
        <f t="shared" ref="CJ60:CJ71" si="23">COUNTIFS(B60:BX60,"&gt;0.25",B60:BX60, "&lt;0.51")</f>
        <v>9</v>
      </c>
      <c r="CK60" s="120">
        <f t="shared" ref="CK60:CK71" si="24">COUNTIF(B60:BX60, "&gt;0.51")</f>
        <v>2</v>
      </c>
    </row>
    <row r="61" spans="1:89" x14ac:dyDescent="0.25">
      <c r="A61" s="26" t="s">
        <v>84</v>
      </c>
      <c r="G61" s="66">
        <f>'by L1'!G61-'by L1'!B61</f>
        <v>0.15000000000000036</v>
      </c>
      <c r="H61" s="12">
        <f>'by L1'!H61-'by L1'!C61</f>
        <v>0.13999999999999968</v>
      </c>
      <c r="I61" s="12">
        <f>'by L1'!I61-'by L1'!D61</f>
        <v>7.0000000000000284E-2</v>
      </c>
      <c r="J61" s="12">
        <f>'by L1'!J61-'by L1'!E61</f>
        <v>9.9999999999997868E-3</v>
      </c>
      <c r="K61" s="12">
        <f>'by L1'!K61-'by L1'!F61</f>
        <v>8.9999999999999858E-2</v>
      </c>
      <c r="L61" s="66">
        <f>'by L1'!L61-'by L1'!G61</f>
        <v>0.12999999999999989</v>
      </c>
      <c r="M61" s="12">
        <f>'by L1'!M61-'by L1'!H61</f>
        <v>-0.12000000000000011</v>
      </c>
      <c r="N61" s="12">
        <f>'by L1'!N61-'by L1'!I61</f>
        <v>-0.14000000000000057</v>
      </c>
      <c r="O61" s="12">
        <f>'by L1'!O61-'by L1'!J61</f>
        <v>4.0000000000000036E-2</v>
      </c>
      <c r="P61" s="12">
        <f>'by L1'!P61-'by L1'!K61</f>
        <v>-1.9999999999999574E-2</v>
      </c>
      <c r="Q61" s="66">
        <f>'by L1'!Q61-'by L1'!L61</f>
        <v>-0.10999999999999943</v>
      </c>
      <c r="R61" s="12">
        <f>'by L1'!R61-'by L1'!M61</f>
        <v>4.0000000000000036E-2</v>
      </c>
      <c r="S61" s="12">
        <f>'by L1'!S61-'by L1'!N61</f>
        <v>4.0000000000000036E-2</v>
      </c>
      <c r="T61" s="12">
        <f>'by L1'!T61-'by L1'!O61</f>
        <v>-3.0000000000000249E-2</v>
      </c>
      <c r="U61" s="12">
        <f>'by L1'!U61-'by L1'!P61</f>
        <v>-2.0000000000000462E-2</v>
      </c>
      <c r="V61" s="66">
        <f>'by L1'!V61-'by L1'!Q61</f>
        <v>-0.10000000000000053</v>
      </c>
      <c r="W61" s="12">
        <f>'by L1'!W61-'by L1'!R61</f>
        <v>-5.9999999999999609E-2</v>
      </c>
      <c r="X61" s="12">
        <f>'by L1'!X61-'by L1'!S61</f>
        <v>-5.9999999999999609E-2</v>
      </c>
      <c r="Y61" s="12">
        <f>'by L1'!Y61-'by L1'!T61</f>
        <v>-8.9999999999999858E-2</v>
      </c>
      <c r="Z61" s="12">
        <f>'by L1'!Z61-'by L1'!U61</f>
        <v>-4.9999999999999822E-2</v>
      </c>
      <c r="AA61" s="65">
        <f>'by L1'!AA61-'by L1'!V61</f>
        <v>-0.16000000000000014</v>
      </c>
      <c r="AB61" s="9">
        <f>'by L1'!AB61-'by L1'!W61</f>
        <v>-0.30999999999999961</v>
      </c>
      <c r="AC61" s="9">
        <f>'by L1'!AC61-'by L1'!X61</f>
        <v>-0.20000000000000018</v>
      </c>
      <c r="AD61" s="9">
        <f>'by L1'!AD61-'by L1'!Y61</f>
        <v>-0.17999999999999972</v>
      </c>
      <c r="AE61" s="9">
        <f>'by L1'!AE61-'by L1'!Z61</f>
        <v>-0.22999999999999954</v>
      </c>
      <c r="AF61" s="64">
        <f>'by L1'!AF61-'by L1'!AA61</f>
        <v>0.15000000000000036</v>
      </c>
      <c r="AG61" s="10">
        <f>'by L1'!AG61-'by L1'!AB61</f>
        <v>0.15999999999999925</v>
      </c>
      <c r="AH61" s="10">
        <f>'by L1'!AH61-'by L1'!AC61</f>
        <v>0.15000000000000036</v>
      </c>
      <c r="AI61" s="10">
        <f>'by L1'!AI61-'by L1'!AD61</f>
        <v>9.9999999999999645E-2</v>
      </c>
      <c r="AJ61" s="10">
        <f>'by L1'!AJ61-'by L1'!AE61</f>
        <v>0.12999999999999989</v>
      </c>
      <c r="AK61" s="64">
        <f>'by L1'!AK61-'by L1'!AF61</f>
        <v>7.0000000000000284E-2</v>
      </c>
      <c r="AL61" s="10">
        <f>'by L1'!AL61-'by L1'!AG61</f>
        <v>1.0000000000000675E-2</v>
      </c>
      <c r="AM61" s="10">
        <f>'by L1'!AM61-'by L1'!AH61</f>
        <v>9.9999999999997868E-3</v>
      </c>
      <c r="AN61" s="10">
        <f>'by L1'!AN61-'by L1'!AI61</f>
        <v>-3.0000000000000249E-2</v>
      </c>
      <c r="AO61" s="10">
        <f>'by L1'!AO61-'by L1'!AJ61</f>
        <v>3.0000000000000249E-2</v>
      </c>
      <c r="AP61" s="64">
        <f>'by L1'!AP61-'by L1'!AK61</f>
        <v>-0.20000000000000018</v>
      </c>
      <c r="AQ61" s="10">
        <f>'by L1'!AQ61-'by L1'!AL61</f>
        <v>-0.30000000000000071</v>
      </c>
      <c r="AR61" s="10">
        <f>'by L1'!AR61-'by L1'!AM61</f>
        <v>-0.10000000000000053</v>
      </c>
      <c r="AS61" s="10">
        <f>'by L1'!AS61-'by L1'!AN61</f>
        <v>-9.9999999999999645E-2</v>
      </c>
      <c r="AT61" s="10">
        <f>'by L1'!AT61-'by L1'!AO61</f>
        <v>-0.20000000000000018</v>
      </c>
      <c r="AU61" s="64">
        <f>'by L1'!AU61-'by L1'!AP61</f>
        <v>0</v>
      </c>
      <c r="AV61" s="10">
        <f>'by L1'!AV61-'by L1'!AQ61</f>
        <v>0</v>
      </c>
      <c r="AW61" s="10">
        <f>'by L1'!AW61-'by L1'!AR61</f>
        <v>0</v>
      </c>
      <c r="AX61" s="10">
        <f>'by L1'!AX61-'by L1'!AS61</f>
        <v>0</v>
      </c>
      <c r="AY61" s="10">
        <f>'by L1'!AY61-'by L1'!AT61</f>
        <v>0</v>
      </c>
      <c r="AZ61" s="64">
        <f>'by L1'!AZ61-'by L1'!AU61</f>
        <v>0.39999999999999947</v>
      </c>
      <c r="BA61" s="10">
        <f>'by L1'!BA61-'by L1'!AV61</f>
        <v>0.5</v>
      </c>
      <c r="BB61" s="10">
        <f>'by L1'!BB61-'by L1'!AW61</f>
        <v>0.30000000000000071</v>
      </c>
      <c r="BC61" s="10">
        <f>'by L1'!BC61-'by L1'!AX61</f>
        <v>0.20000000000000018</v>
      </c>
      <c r="BD61" s="10">
        <f>'by L1'!BD61-'by L1'!AY61</f>
        <v>0.39999999999999947</v>
      </c>
      <c r="BE61" s="65">
        <f>'by L1'!BE61-'by L1'!AZ61</f>
        <v>0.10000000000000053</v>
      </c>
      <c r="BF61" s="9">
        <f>'by L1'!BF61-'by L1'!BA61</f>
        <v>0.10000000000000053</v>
      </c>
      <c r="BG61" s="9">
        <f>'by L1'!BG61-'by L1'!BB61</f>
        <v>0</v>
      </c>
      <c r="BH61" s="9">
        <f>'by L1'!BH61-'by L1'!BC61</f>
        <v>9.9999999999999645E-2</v>
      </c>
      <c r="BI61" s="9">
        <f>'by L1'!BI61-'by L1'!BD61</f>
        <v>0.10000000000000053</v>
      </c>
      <c r="BJ61" s="64">
        <f>'by L1'!BJ61-'by L1'!BE61</f>
        <v>9.9999999999999645E-2</v>
      </c>
      <c r="BK61" s="10">
        <f>'by L1'!BK61-'by L1'!BF61</f>
        <v>9.9999999999999645E-2</v>
      </c>
      <c r="BL61" s="10">
        <f>'by L1'!BL61-'by L1'!BG61</f>
        <v>0</v>
      </c>
      <c r="BM61" s="10">
        <f>'by L1'!BM61-'by L1'!BH61</f>
        <v>9.9999999999999645E-2</v>
      </c>
      <c r="BN61" s="10">
        <f>'by L1'!BN61-'by L1'!BI61</f>
        <v>0</v>
      </c>
      <c r="BO61" s="64">
        <f>'by L1'!BO61-'by L1'!BJ61</f>
        <v>0.37999999999999989</v>
      </c>
      <c r="BP61" s="10">
        <f>'by L1'!BP61-'by L1'!BK61</f>
        <v>0.45000000000000018</v>
      </c>
      <c r="BQ61" s="10">
        <f>'by L1'!BQ61-'by L1'!BL61</f>
        <v>0.21999999999999975</v>
      </c>
      <c r="BR61" s="10">
        <f>'by L1'!BR61-'by L1'!BM61</f>
        <v>0.20999999999999996</v>
      </c>
      <c r="BS61" s="10">
        <f>'by L1'!BS61-'by L1'!BN61</f>
        <v>0.33000000000000007</v>
      </c>
      <c r="BT61" s="64">
        <f>'by L1'!BT61-'by L1'!BO61</f>
        <v>0.15000000000000036</v>
      </c>
      <c r="BU61" s="10">
        <f>'by L1'!BU61-'by L1'!BP61</f>
        <v>0.15000000000000036</v>
      </c>
      <c r="BV61" s="10">
        <f>'by L1'!BV61-'by L1'!BQ61</f>
        <v>0</v>
      </c>
      <c r="BW61" s="10">
        <f>'by L1'!BW61-'by L1'!BR61</f>
        <v>0.14000000000000057</v>
      </c>
      <c r="BX61" s="10">
        <f>'by L1'!BX61-'by L1'!BS61</f>
        <v>0.10999999999999943</v>
      </c>
      <c r="BY61" s="65">
        <f>'by L1'!BT61-'by L1'!B61</f>
        <v>1.0600000000000005</v>
      </c>
      <c r="BZ61" s="144">
        <f>'by L1'!BU61-'by L1'!C61</f>
        <v>0.86000000000000032</v>
      </c>
      <c r="CA61" s="144">
        <f>'by L1'!BV61-'by L1'!D61</f>
        <v>0.29000000000000004</v>
      </c>
      <c r="CB61" s="144">
        <f>'by L1'!BW61-'by L1'!E61</f>
        <v>0.46999999999999975</v>
      </c>
      <c r="CC61" s="144">
        <f>'by L1'!BX61-'by L1'!F61</f>
        <v>0.66999999999999993</v>
      </c>
      <c r="CD61" s="148">
        <f t="shared" si="17"/>
        <v>0</v>
      </c>
      <c r="CE61" s="116">
        <f t="shared" si="18"/>
        <v>2</v>
      </c>
      <c r="CF61" s="115">
        <f t="shared" si="19"/>
        <v>8</v>
      </c>
      <c r="CG61" s="114">
        <f t="shared" si="20"/>
        <v>12</v>
      </c>
      <c r="CH61" s="117">
        <f t="shared" si="21"/>
        <v>19</v>
      </c>
      <c r="CI61" s="118">
        <f t="shared" si="22"/>
        <v>13</v>
      </c>
      <c r="CJ61" s="119">
        <f t="shared" si="23"/>
        <v>7</v>
      </c>
      <c r="CK61" s="120">
        <f t="shared" si="24"/>
        <v>0</v>
      </c>
    </row>
    <row r="62" spans="1:89" x14ac:dyDescent="0.25">
      <c r="A62" s="26" t="s">
        <v>86</v>
      </c>
      <c r="G62" s="66">
        <f>'by L1'!G62-'by L1'!B62</f>
        <v>7.0000000000000284E-2</v>
      </c>
      <c r="H62" s="12">
        <f>'by L1'!H62-'by L1'!C62</f>
        <v>-4.9999999999999822E-2</v>
      </c>
      <c r="I62" s="12">
        <f>'by L1'!I62-'by L1'!D62</f>
        <v>-8.9999999999999858E-2</v>
      </c>
      <c r="J62" s="12">
        <f>'by L1'!J62-'by L1'!E62</f>
        <v>-9.9999999999999645E-2</v>
      </c>
      <c r="K62" s="12">
        <f>'by L1'!K62-'by L1'!F62</f>
        <v>-4.0000000000000036E-2</v>
      </c>
      <c r="L62" s="66">
        <f>'by L1'!L62-'by L1'!G62</f>
        <v>0.32000000000000028</v>
      </c>
      <c r="M62" s="12">
        <f>'by L1'!M62-'by L1'!H62</f>
        <v>2.0000000000000462E-2</v>
      </c>
      <c r="N62" s="12">
        <f>'by L1'!N62-'by L1'!I62</f>
        <v>0</v>
      </c>
      <c r="O62" s="12">
        <f>'by L1'!O62-'by L1'!J62</f>
        <v>9.9999999999999645E-2</v>
      </c>
      <c r="P62" s="12">
        <f>'by L1'!P62-'by L1'!K62</f>
        <v>0.11000000000000032</v>
      </c>
      <c r="Q62" s="66">
        <f>'by L1'!Q62-'by L1'!L62</f>
        <v>-4.9999999999999822E-2</v>
      </c>
      <c r="R62" s="12">
        <f>'by L1'!R62-'by L1'!M62</f>
        <v>-2.0000000000000462E-2</v>
      </c>
      <c r="S62" s="12">
        <f>'by L1'!S62-'by L1'!N62</f>
        <v>-6.9999999999999396E-2</v>
      </c>
      <c r="T62" s="12">
        <f>'by L1'!T62-'by L1'!O62</f>
        <v>-4.9999999999999822E-2</v>
      </c>
      <c r="U62" s="12">
        <f>'by L1'!U62-'by L1'!P62</f>
        <v>-5.0000000000000711E-2</v>
      </c>
      <c r="V62" s="66">
        <f>'by L1'!V62-'by L1'!Q62</f>
        <v>-0.11000000000000032</v>
      </c>
      <c r="W62" s="12">
        <f>'by L1'!W62-'by L1'!R62</f>
        <v>-0.11000000000000032</v>
      </c>
      <c r="X62" s="12">
        <f>'by L1'!X62-'by L1'!S62</f>
        <v>-8.0000000000000071E-2</v>
      </c>
      <c r="Y62" s="12">
        <f>'by L1'!Y62-'by L1'!T62</f>
        <v>-4.9999999999999822E-2</v>
      </c>
      <c r="Z62" s="12">
        <f>'by L1'!Z62-'by L1'!U62</f>
        <v>-6.9999999999999396E-2</v>
      </c>
      <c r="AA62" s="65">
        <f>'by L1'!AA62-'by L1'!V62</f>
        <v>0.15000000000000036</v>
      </c>
      <c r="AB62" s="9">
        <f>'by L1'!AB62-'by L1'!W62</f>
        <v>8.0000000000000071E-2</v>
      </c>
      <c r="AC62" s="9">
        <f>'by L1'!AC62-'by L1'!X62</f>
        <v>2.9999999999999361E-2</v>
      </c>
      <c r="AD62" s="9">
        <f>'by L1'!AD62-'by L1'!Y62</f>
        <v>-2.0000000000000462E-2</v>
      </c>
      <c r="AE62" s="9">
        <f>'by L1'!AE62-'by L1'!Z62</f>
        <v>4.0000000000000036E-2</v>
      </c>
      <c r="AF62" s="64">
        <f>'by L1'!AF62-'by L1'!AA62</f>
        <v>-8.0000000000000071E-2</v>
      </c>
      <c r="AG62" s="10">
        <f>'by L1'!AG62-'by L1'!AB62</f>
        <v>-0.10999999999999943</v>
      </c>
      <c r="AH62" s="10">
        <f>'by L1'!AH62-'by L1'!AC62</f>
        <v>-6.9999999999999396E-2</v>
      </c>
      <c r="AI62" s="10">
        <f>'by L1'!AI62-'by L1'!AD62</f>
        <v>-8.0000000000000071E-2</v>
      </c>
      <c r="AJ62" s="10">
        <f>'by L1'!AJ62-'by L1'!AE62</f>
        <v>-8.0000000000000071E-2</v>
      </c>
      <c r="AK62" s="64">
        <f>'by L1'!AK62-'by L1'!AF62</f>
        <v>0.17999999999999972</v>
      </c>
      <c r="AL62" s="10">
        <f>'by L1'!AL62-'by L1'!AG62</f>
        <v>0.16000000000000014</v>
      </c>
      <c r="AM62" s="10">
        <f>'by L1'!AM62-'by L1'!AH62</f>
        <v>0.12999999999999989</v>
      </c>
      <c r="AN62" s="10">
        <f>'by L1'!AN62-'by L1'!AI62</f>
        <v>0.14000000000000057</v>
      </c>
      <c r="AO62" s="10">
        <f>'by L1'!AO62-'by L1'!AJ62</f>
        <v>0.16000000000000014</v>
      </c>
      <c r="AP62" s="64">
        <f>'by L1'!AP62-'by L1'!AK62</f>
        <v>9.9999999999999645E-2</v>
      </c>
      <c r="AQ62" s="10">
        <f>'by L1'!AQ62-'by L1'!AL62</f>
        <v>9.9999999999999645E-2</v>
      </c>
      <c r="AR62" s="10">
        <f>'by L1'!AR62-'by L1'!AM62</f>
        <v>9.9999999999999645E-2</v>
      </c>
      <c r="AS62" s="10">
        <f>'by L1'!AS62-'by L1'!AN62</f>
        <v>0</v>
      </c>
      <c r="AT62" s="10">
        <f>'by L1'!AT62-'by L1'!AO62</f>
        <v>9.9999999999999645E-2</v>
      </c>
      <c r="AU62" s="64">
        <f>'by L1'!AU62-'by L1'!AP62</f>
        <v>0.10000000000000053</v>
      </c>
      <c r="AV62" s="10">
        <f>'by L1'!AV62-'by L1'!AQ62</f>
        <v>0.20000000000000018</v>
      </c>
      <c r="AW62" s="10">
        <f>'by L1'!AW62-'by L1'!AR62</f>
        <v>0.10000000000000053</v>
      </c>
      <c r="AX62" s="10">
        <f>'by L1'!AX62-'by L1'!AS62</f>
        <v>0.20000000000000018</v>
      </c>
      <c r="AY62" s="10">
        <f>'by L1'!AY62-'by L1'!AT62</f>
        <v>9.9999999999999645E-2</v>
      </c>
      <c r="AZ62" s="64">
        <f>'by L1'!AZ62-'by L1'!AU62</f>
        <v>0</v>
      </c>
      <c r="BA62" s="10">
        <f>'by L1'!BA62-'by L1'!AV62</f>
        <v>0</v>
      </c>
      <c r="BB62" s="10">
        <f>'by L1'!BB62-'by L1'!AW62</f>
        <v>0</v>
      </c>
      <c r="BC62" s="10">
        <f>'by L1'!BC62-'by L1'!AX62</f>
        <v>-0.10000000000000053</v>
      </c>
      <c r="BD62" s="10">
        <f>'by L1'!BD62-'by L1'!AY62</f>
        <v>0</v>
      </c>
      <c r="BE62" s="65">
        <f>'by L1'!BE62-'by L1'!AZ62</f>
        <v>0</v>
      </c>
      <c r="BF62" s="9">
        <f>'by L1'!BF62-'by L1'!BA62</f>
        <v>0</v>
      </c>
      <c r="BG62" s="9">
        <f>'by L1'!BG62-'by L1'!BB62</f>
        <v>0</v>
      </c>
      <c r="BH62" s="9">
        <f>'by L1'!BH62-'by L1'!BC62</f>
        <v>0</v>
      </c>
      <c r="BI62" s="9">
        <f>'by L1'!BI62-'by L1'!BD62</f>
        <v>0</v>
      </c>
      <c r="BJ62" s="64">
        <f>'by L1'!BJ62-'by L1'!BE62</f>
        <v>9.9999999999999645E-2</v>
      </c>
      <c r="BK62" s="10">
        <f>'by L1'!BK62-'by L1'!BF62</f>
        <v>9.9999999999999645E-2</v>
      </c>
      <c r="BL62" s="10">
        <f>'by L1'!BL62-'by L1'!BG62</f>
        <v>9.9999999999999645E-2</v>
      </c>
      <c r="BM62" s="10">
        <f>'by L1'!BM62-'by L1'!BH62</f>
        <v>0</v>
      </c>
      <c r="BN62" s="10">
        <f>'by L1'!BN62-'by L1'!BI62</f>
        <v>0.10000000000000053</v>
      </c>
      <c r="BO62" s="64">
        <f>'by L1'!BO62-'by L1'!BJ62</f>
        <v>0.32000000000000028</v>
      </c>
      <c r="BP62" s="10">
        <f>'by L1'!BP62-'by L1'!BK62</f>
        <v>0.39000000000000057</v>
      </c>
      <c r="BQ62" s="10">
        <f>'by L1'!BQ62-'by L1'!BL62</f>
        <v>0.16000000000000014</v>
      </c>
      <c r="BR62" s="10">
        <f>'by L1'!BR62-'by L1'!BM62</f>
        <v>0.29999999999999982</v>
      </c>
      <c r="BS62" s="10">
        <f>'by L1'!BS62-'by L1'!BN62</f>
        <v>0.25999999999999979</v>
      </c>
      <c r="BT62" s="64">
        <f>'by L1'!BT62-'by L1'!BO62</f>
        <v>0.25999999999999979</v>
      </c>
      <c r="BU62" s="10">
        <f>'by L1'!BU62-'by L1'!BP62</f>
        <v>0.32999999999999918</v>
      </c>
      <c r="BV62" s="10">
        <f>'by L1'!BV62-'by L1'!BQ62</f>
        <v>8.0000000000000071E-2</v>
      </c>
      <c r="BW62" s="10">
        <f>'by L1'!BW62-'by L1'!BR62</f>
        <v>0.12000000000000011</v>
      </c>
      <c r="BX62" s="10">
        <f>'by L1'!BX62-'by L1'!BS62</f>
        <v>0.19000000000000039</v>
      </c>
      <c r="BY62" s="65">
        <f>'by L1'!BT62-'by L1'!B62</f>
        <v>1.3600000000000003</v>
      </c>
      <c r="BZ62" s="144">
        <f>'by L1'!BU62-'by L1'!C62</f>
        <v>1.0899999999999999</v>
      </c>
      <c r="CA62" s="144">
        <f>'by L1'!BV62-'by L1'!D62</f>
        <v>0.39000000000000057</v>
      </c>
      <c r="CB62" s="144">
        <f>'by L1'!BW62-'by L1'!E62</f>
        <v>0.45999999999999996</v>
      </c>
      <c r="CC62" s="144">
        <f>'by L1'!BX62-'by L1'!F62</f>
        <v>0.82000000000000028</v>
      </c>
      <c r="CD62" s="148">
        <f t="shared" si="17"/>
        <v>0</v>
      </c>
      <c r="CE62" s="116">
        <f t="shared" si="18"/>
        <v>0</v>
      </c>
      <c r="CF62" s="115">
        <f t="shared" si="19"/>
        <v>0</v>
      </c>
      <c r="CG62" s="114">
        <f t="shared" si="20"/>
        <v>19</v>
      </c>
      <c r="CH62" s="117">
        <f t="shared" si="21"/>
        <v>19</v>
      </c>
      <c r="CI62" s="118">
        <f t="shared" si="22"/>
        <v>11</v>
      </c>
      <c r="CJ62" s="119">
        <f t="shared" si="23"/>
        <v>7</v>
      </c>
      <c r="CK62" s="120">
        <f t="shared" si="24"/>
        <v>0</v>
      </c>
    </row>
    <row r="63" spans="1:89" x14ac:dyDescent="0.25">
      <c r="A63" s="26" t="s">
        <v>87</v>
      </c>
      <c r="G63" s="66">
        <f>'by L1'!G63-'by L1'!B63</f>
        <v>0.26999999999999957</v>
      </c>
      <c r="H63" s="12">
        <f>'by L1'!H63-'by L1'!C63</f>
        <v>8.9999999999999858E-2</v>
      </c>
      <c r="I63" s="12">
        <f>'by L1'!I63-'by L1'!D63</f>
        <v>0.12000000000000011</v>
      </c>
      <c r="J63" s="12">
        <f>'by L1'!J63-'by L1'!E63</f>
        <v>0.1899999999999995</v>
      </c>
      <c r="K63" s="12">
        <f>'by L1'!K63-'by L1'!F63</f>
        <v>0.17999999999999972</v>
      </c>
      <c r="L63" s="66">
        <f>'by L1'!L63-'by L1'!G63</f>
        <v>0.21999999999999975</v>
      </c>
      <c r="M63" s="12">
        <f>'by L1'!M63-'by L1'!H63</f>
        <v>9.9999999999997868E-3</v>
      </c>
      <c r="N63" s="12">
        <f>'by L1'!N63-'by L1'!I63</f>
        <v>3.0000000000000249E-2</v>
      </c>
      <c r="O63" s="12">
        <f>'by L1'!O63-'by L1'!J63</f>
        <v>0.12999999999999989</v>
      </c>
      <c r="P63" s="12">
        <f>'by L1'!P63-'by L1'!K63</f>
        <v>8.9999999999999858E-2</v>
      </c>
      <c r="Q63" s="66">
        <f>'by L1'!Q63-'by L1'!L63</f>
        <v>0</v>
      </c>
      <c r="R63" s="12">
        <f>'by L1'!R63-'by L1'!M63</f>
        <v>9.9999999999999645E-2</v>
      </c>
      <c r="S63" s="12">
        <f>'by L1'!S63-'by L1'!N63</f>
        <v>0</v>
      </c>
      <c r="T63" s="12">
        <f>'by L1'!T63-'by L1'!O63</f>
        <v>3.0000000000000249E-2</v>
      </c>
      <c r="U63" s="12">
        <f>'by L1'!U63-'by L1'!P63</f>
        <v>3.0000000000000249E-2</v>
      </c>
      <c r="V63" s="66">
        <f>'by L1'!V63-'by L1'!Q63</f>
        <v>1.0000000000000675E-2</v>
      </c>
      <c r="W63" s="12">
        <f>'by L1'!W63-'by L1'!R63</f>
        <v>0</v>
      </c>
      <c r="X63" s="12">
        <f>'by L1'!X63-'by L1'!S63</f>
        <v>-8.0000000000000071E-2</v>
      </c>
      <c r="Y63" s="12">
        <f>'by L1'!Y63-'by L1'!T63</f>
        <v>-3.0000000000000249E-2</v>
      </c>
      <c r="Z63" s="12">
        <f>'by L1'!Z63-'by L1'!U63</f>
        <v>-4.9999999999999822E-2</v>
      </c>
      <c r="AA63" s="65">
        <f>'by L1'!AA63-'by L1'!V63</f>
        <v>0.21999999999999975</v>
      </c>
      <c r="AB63" s="9">
        <f>'by L1'!AB63-'by L1'!W63</f>
        <v>0.10000000000000053</v>
      </c>
      <c r="AC63" s="9">
        <f>'by L1'!AC63-'by L1'!X63</f>
        <v>0.10999999999999943</v>
      </c>
      <c r="AD63" s="9">
        <f>'by L1'!AD63-'by L1'!Y63</f>
        <v>9.0000000000000746E-2</v>
      </c>
      <c r="AE63" s="9">
        <f>'by L1'!AE63-'by L1'!Z63</f>
        <v>0.16000000000000014</v>
      </c>
      <c r="AF63" s="64">
        <f>'by L1'!AF63-'by L1'!AA63</f>
        <v>8.0000000000000071E-2</v>
      </c>
      <c r="AG63" s="10">
        <f>'by L1'!AG63-'by L1'!AB63</f>
        <v>2.9999999999999361E-2</v>
      </c>
      <c r="AH63" s="10">
        <f>'by L1'!AH63-'by L1'!AC63</f>
        <v>-1.9999999999999574E-2</v>
      </c>
      <c r="AI63" s="10">
        <f>'by L1'!AI63-'by L1'!AD63</f>
        <v>-4.0000000000000036E-2</v>
      </c>
      <c r="AJ63" s="10">
        <f>'by L1'!AJ63-'by L1'!AE63</f>
        <v>9.9999999999997868E-3</v>
      </c>
      <c r="AK63" s="64">
        <f>'by L1'!AK63-'by L1'!AF63</f>
        <v>9.9999999999999645E-2</v>
      </c>
      <c r="AL63" s="10">
        <f>'by L1'!AL63-'by L1'!AG63</f>
        <v>0.1800000000000006</v>
      </c>
      <c r="AM63" s="10">
        <f>'by L1'!AM63-'by L1'!AH63</f>
        <v>4.0000000000000036E-2</v>
      </c>
      <c r="AN63" s="10">
        <f>'by L1'!AN63-'by L1'!AI63</f>
        <v>4.0000000000000036E-2</v>
      </c>
      <c r="AO63" s="10">
        <f>'by L1'!AO63-'by L1'!AJ63</f>
        <v>9.9999999999999645E-2</v>
      </c>
      <c r="AP63" s="64">
        <f>'by L1'!AP63-'by L1'!AK63</f>
        <v>0</v>
      </c>
      <c r="AQ63" s="10">
        <f>'by L1'!AQ63-'by L1'!AL63</f>
        <v>-0.10000000000000053</v>
      </c>
      <c r="AR63" s="10">
        <f>'by L1'!AR63-'by L1'!AM63</f>
        <v>0</v>
      </c>
      <c r="AS63" s="10">
        <f>'by L1'!AS63-'by L1'!AN63</f>
        <v>0</v>
      </c>
      <c r="AT63" s="10">
        <f>'by L1'!AT63-'by L1'!AO63</f>
        <v>0</v>
      </c>
      <c r="AU63" s="64">
        <f>'by L1'!AU63-'by L1'!AP63</f>
        <v>0</v>
      </c>
      <c r="AV63" s="10">
        <f>'by L1'!AV63-'by L1'!AQ63</f>
        <v>0.10000000000000053</v>
      </c>
      <c r="AW63" s="10">
        <f>'by L1'!AW63-'by L1'!AR63</f>
        <v>9.9999999999999645E-2</v>
      </c>
      <c r="AX63" s="10">
        <f>'by L1'!AX63-'by L1'!AS63</f>
        <v>9.9999999999999645E-2</v>
      </c>
      <c r="AY63" s="10">
        <f>'by L1'!AY63-'by L1'!AT63</f>
        <v>0</v>
      </c>
      <c r="AZ63" s="64">
        <f>'by L1'!AZ63-'by L1'!AU63</f>
        <v>-9.9999999999999645E-2</v>
      </c>
      <c r="BA63" s="10">
        <f>'by L1'!BA63-'by L1'!AV63</f>
        <v>0</v>
      </c>
      <c r="BB63" s="10">
        <f>'by L1'!BB63-'by L1'!AW63</f>
        <v>-9.9999999999999645E-2</v>
      </c>
      <c r="BC63" s="10">
        <f>'by L1'!BC63-'by L1'!AX63</f>
        <v>-9.9999999999999645E-2</v>
      </c>
      <c r="BD63" s="10">
        <f>'by L1'!BD63-'by L1'!AY63</f>
        <v>-9.9999999999999645E-2</v>
      </c>
      <c r="BE63" s="65">
        <f>'by L1'!BE63-'by L1'!AZ63</f>
        <v>0</v>
      </c>
      <c r="BF63" s="9">
        <f>'by L1'!BF63-'by L1'!BA63</f>
        <v>0</v>
      </c>
      <c r="BG63" s="9">
        <f>'by L1'!BG63-'by L1'!BB63</f>
        <v>0</v>
      </c>
      <c r="BH63" s="9">
        <f>'by L1'!BH63-'by L1'!BC63</f>
        <v>0</v>
      </c>
      <c r="BI63" s="9">
        <f>'by L1'!BI63-'by L1'!BD63</f>
        <v>0</v>
      </c>
      <c r="BJ63" s="64">
        <f>'by L1'!BJ63-'by L1'!BE63</f>
        <v>0</v>
      </c>
      <c r="BK63" s="10">
        <f>'by L1'!BK63-'by L1'!BF63</f>
        <v>-0.10000000000000053</v>
      </c>
      <c r="BL63" s="10">
        <f>'by L1'!BL63-'by L1'!BG63</f>
        <v>0</v>
      </c>
      <c r="BM63" s="10">
        <f>'by L1'!BM63-'by L1'!BH63</f>
        <v>-0.10000000000000053</v>
      </c>
      <c r="BN63" s="10">
        <f>'by L1'!BN63-'by L1'!BI63</f>
        <v>0</v>
      </c>
      <c r="BO63" s="64">
        <f>'by L1'!BO63-'by L1'!BJ63</f>
        <v>-7.0000000000000284E-2</v>
      </c>
      <c r="BP63" s="10">
        <f>'by L1'!BP63-'by L1'!BK63</f>
        <v>-1.9999999999999574E-2</v>
      </c>
      <c r="BQ63" s="10">
        <f>'by L1'!BQ63-'by L1'!BL63</f>
        <v>-4.9999999999999822E-2</v>
      </c>
      <c r="BR63" s="10">
        <f>'by L1'!BR63-'by L1'!BM63</f>
        <v>3.0000000000000249E-2</v>
      </c>
      <c r="BS63" s="10">
        <f>'by L1'!BS63-'by L1'!BN63</f>
        <v>-9.9999999999997868E-3</v>
      </c>
      <c r="BT63" s="64">
        <f>'by L1'!BT63-'by L1'!BO63</f>
        <v>0.13999999999999968</v>
      </c>
      <c r="BU63" s="10">
        <f>'by L1'!BU63-'by L1'!BP63</f>
        <v>8.9999999999999858E-2</v>
      </c>
      <c r="BV63" s="10">
        <f>'by L1'!BV63-'by L1'!BQ63</f>
        <v>5.9999999999999609E-2</v>
      </c>
      <c r="BW63" s="10">
        <f>'by L1'!BW63-'by L1'!BR63</f>
        <v>8.0000000000000071E-2</v>
      </c>
      <c r="BX63" s="10">
        <f>'by L1'!BX63-'by L1'!BS63</f>
        <v>8.9999999999999858E-2</v>
      </c>
      <c r="BY63" s="65">
        <f>'by L1'!BT63-'by L1'!B63</f>
        <v>0.86999999999999922</v>
      </c>
      <c r="BZ63" s="144">
        <f>'by L1'!BU63-'by L1'!C63</f>
        <v>0.47999999999999954</v>
      </c>
      <c r="CA63" s="144">
        <f>'by L1'!BV63-'by L1'!D63</f>
        <v>0.20999999999999996</v>
      </c>
      <c r="CB63" s="144">
        <f>'by L1'!BW63-'by L1'!E63</f>
        <v>0.41999999999999993</v>
      </c>
      <c r="CC63" s="144">
        <f>'by L1'!BX63-'by L1'!F63</f>
        <v>0.5</v>
      </c>
      <c r="CD63" s="148">
        <f t="shared" si="17"/>
        <v>0</v>
      </c>
      <c r="CE63" s="116">
        <f t="shared" si="18"/>
        <v>0</v>
      </c>
      <c r="CF63" s="115">
        <f t="shared" si="19"/>
        <v>0</v>
      </c>
      <c r="CG63" s="114">
        <f t="shared" si="20"/>
        <v>16</v>
      </c>
      <c r="CH63" s="117">
        <f t="shared" si="21"/>
        <v>26</v>
      </c>
      <c r="CI63" s="118">
        <f t="shared" si="22"/>
        <v>9</v>
      </c>
      <c r="CJ63" s="119">
        <f t="shared" si="23"/>
        <v>1</v>
      </c>
      <c r="CK63" s="120">
        <f t="shared" si="24"/>
        <v>0</v>
      </c>
    </row>
    <row r="64" spans="1:89" x14ac:dyDescent="0.25">
      <c r="A64" s="26" t="s">
        <v>142</v>
      </c>
      <c r="G64" s="66"/>
      <c r="H64" s="12"/>
      <c r="I64" s="12"/>
      <c r="J64" s="12"/>
      <c r="K64" s="12"/>
      <c r="L64" s="66"/>
      <c r="M64" s="12"/>
      <c r="N64" s="12"/>
      <c r="O64" s="12"/>
      <c r="P64" s="12"/>
      <c r="Q64" s="66"/>
      <c r="R64" s="12"/>
      <c r="S64" s="12"/>
      <c r="T64" s="12"/>
      <c r="U64" s="12"/>
      <c r="V64" s="66"/>
      <c r="W64" s="12"/>
      <c r="X64" s="12"/>
      <c r="Y64" s="12"/>
      <c r="Z64" s="12"/>
      <c r="AA64" s="66"/>
      <c r="AB64" s="12"/>
      <c r="AC64" s="12"/>
      <c r="AD64" s="12"/>
      <c r="AE64" s="12"/>
      <c r="AF64" s="64">
        <f>'by L1'!AF64-'by L1'!AA64</f>
        <v>7.0000000000000284E-2</v>
      </c>
      <c r="AG64" s="10">
        <f>'by L1'!AG64-'by L1'!AB64</f>
        <v>-1.9999999999999574E-2</v>
      </c>
      <c r="AH64" s="10">
        <f>'by L1'!AH64-'by L1'!AC64</f>
        <v>-9.9999999999997868E-3</v>
      </c>
      <c r="AI64" s="10">
        <f>'by L1'!AI64-'by L1'!AD64</f>
        <v>4.0000000000000036E-2</v>
      </c>
      <c r="AJ64" s="10">
        <f>'by L1'!AJ64-'by L1'!AE64</f>
        <v>9.9999999999997868E-3</v>
      </c>
      <c r="AK64" s="64">
        <f>'by L1'!AK64-'by L1'!AF64</f>
        <v>-9.9999999999997868E-3</v>
      </c>
      <c r="AL64" s="10">
        <f>'by L1'!AL64-'by L1'!AG64</f>
        <v>3.0000000000000249E-2</v>
      </c>
      <c r="AM64" s="10">
        <f>'by L1'!AM64-'by L1'!AH64</f>
        <v>-9.9999999999997868E-3</v>
      </c>
      <c r="AN64" s="10">
        <f>'by L1'!AN64-'by L1'!AI64</f>
        <v>-4.0000000000000036E-2</v>
      </c>
      <c r="AO64" s="10">
        <f>'by L1'!AO64-'by L1'!AJ64</f>
        <v>-4.0000000000000036E-2</v>
      </c>
      <c r="AP64" s="64">
        <f>'by L1'!AP64-'by L1'!AK64</f>
        <v>0</v>
      </c>
      <c r="AQ64" s="10">
        <f>'by L1'!AQ64-'by L1'!AL64</f>
        <v>-0.20000000000000018</v>
      </c>
      <c r="AR64" s="10">
        <f>'by L1'!AR64-'by L1'!AM64</f>
        <v>-0.10000000000000053</v>
      </c>
      <c r="AS64" s="10">
        <f>'by L1'!AS64-'by L1'!AN64</f>
        <v>0</v>
      </c>
      <c r="AT64" s="10">
        <f>'by L1'!AT64-'by L1'!AO64</f>
        <v>-9.9999999999999645E-2</v>
      </c>
      <c r="AU64" s="64">
        <f>'by L1'!AU64-'by L1'!AP64</f>
        <v>9.9999999999999645E-2</v>
      </c>
      <c r="AV64" s="10">
        <f>'by L1'!AV64-'by L1'!AQ64</f>
        <v>0.39999999999999947</v>
      </c>
      <c r="AW64" s="10">
        <f>'by L1'!AW64-'by L1'!AR64</f>
        <v>0.20000000000000018</v>
      </c>
      <c r="AX64" s="10">
        <f>'by L1'!AX64-'by L1'!AS64</f>
        <v>0.20000000000000018</v>
      </c>
      <c r="AY64" s="10">
        <f>'by L1'!AY64-'by L1'!AT64</f>
        <v>0.29999999999999982</v>
      </c>
      <c r="AZ64" s="64">
        <f>'by L1'!AZ64-'by L1'!AU64</f>
        <v>-9.9999999999999645E-2</v>
      </c>
      <c r="BA64" s="10">
        <f>'by L1'!BA64-'by L1'!AV64</f>
        <v>-9.9999999999999645E-2</v>
      </c>
      <c r="BB64" s="10">
        <f>'by L1'!BB64-'by L1'!AW64</f>
        <v>-9.9999999999999645E-2</v>
      </c>
      <c r="BC64" s="10">
        <f>'by L1'!BC64-'by L1'!AX64</f>
        <v>-9.9999999999999645E-2</v>
      </c>
      <c r="BD64" s="10">
        <f>'by L1'!BD64-'by L1'!AY64</f>
        <v>-9.9999999999999645E-2</v>
      </c>
      <c r="BE64" s="65"/>
      <c r="BF64" s="9"/>
      <c r="BG64" s="9"/>
      <c r="BH64" s="9"/>
      <c r="BI64" s="9"/>
      <c r="BJ64" s="64">
        <f>'by L1'!BJ64-'by L1'!AZ64</f>
        <v>0</v>
      </c>
      <c r="BK64" s="10">
        <f>'by L1'!BK64-'by L1'!BA64</f>
        <v>9.9999999999999645E-2</v>
      </c>
      <c r="BL64" s="10">
        <f>'by L1'!BL64-'by L1'!BB64</f>
        <v>-0.10000000000000053</v>
      </c>
      <c r="BM64" s="10">
        <f>'by L1'!BM64-'by L1'!BC64</f>
        <v>0</v>
      </c>
      <c r="BN64" s="10">
        <f>'by L1'!BN64-'by L1'!BD64</f>
        <v>0</v>
      </c>
      <c r="BO64" s="65"/>
      <c r="BP64" s="9"/>
      <c r="BQ64" s="9"/>
      <c r="BR64" s="9"/>
      <c r="BS64" s="9"/>
      <c r="BT64" s="65"/>
      <c r="BU64" s="9"/>
      <c r="BV64" s="9"/>
      <c r="BW64" s="9"/>
      <c r="BX64" s="9"/>
      <c r="BY64" s="65">
        <f>'by L1'!BJ64-'by L1'!AA64</f>
        <v>6.0000000000000497E-2</v>
      </c>
      <c r="BZ64" s="144">
        <f>'by L1'!BK64-'by L1'!AB64</f>
        <v>0.20999999999999996</v>
      </c>
      <c r="CA64" s="144">
        <f>'by L1'!BL64-'by L1'!AC64</f>
        <v>-0.12000000000000011</v>
      </c>
      <c r="CB64" s="144">
        <f>'by L1'!BM64-'by L1'!AD64</f>
        <v>0.10000000000000053</v>
      </c>
      <c r="CC64" s="144">
        <f>'by L1'!BN64-'by L1'!AE64</f>
        <v>7.0000000000000284E-2</v>
      </c>
      <c r="CD64" s="148">
        <f t="shared" si="17"/>
        <v>0</v>
      </c>
      <c r="CE64" s="116">
        <f t="shared" si="18"/>
        <v>0</v>
      </c>
      <c r="CF64" s="115">
        <f t="shared" si="19"/>
        <v>1</v>
      </c>
      <c r="CG64" s="114">
        <f t="shared" si="20"/>
        <v>14</v>
      </c>
      <c r="CH64" s="117">
        <f t="shared" si="21"/>
        <v>6</v>
      </c>
      <c r="CI64" s="118">
        <f t="shared" si="22"/>
        <v>2</v>
      </c>
      <c r="CJ64" s="119">
        <f t="shared" si="23"/>
        <v>2</v>
      </c>
      <c r="CK64" s="120">
        <f t="shared" si="24"/>
        <v>0</v>
      </c>
    </row>
    <row r="65" spans="1:89" x14ac:dyDescent="0.25">
      <c r="A65" s="26" t="s">
        <v>145</v>
      </c>
      <c r="G65" s="66"/>
      <c r="H65" s="12"/>
      <c r="I65" s="12"/>
      <c r="J65" s="12"/>
      <c r="K65" s="12"/>
      <c r="L65" s="66"/>
      <c r="M65" s="12"/>
      <c r="N65" s="12"/>
      <c r="O65" s="12"/>
      <c r="P65" s="12"/>
      <c r="Q65" s="66"/>
      <c r="R65" s="12"/>
      <c r="S65" s="12"/>
      <c r="T65" s="12"/>
      <c r="U65" s="12"/>
      <c r="V65" s="66"/>
      <c r="W65" s="12"/>
      <c r="X65" s="12"/>
      <c r="Y65" s="12"/>
      <c r="Z65" s="12"/>
      <c r="AA65" s="66"/>
      <c r="AB65" s="12"/>
      <c r="AC65" s="12"/>
      <c r="AD65" s="12"/>
      <c r="AE65" s="12"/>
      <c r="AF65" s="64">
        <f>'by L1'!AF65-'by L1'!AA65</f>
        <v>-0.29999999999999982</v>
      </c>
      <c r="AG65" s="10">
        <f>'by L1'!AG65-'by L1'!AB65</f>
        <v>0.35999999999999943</v>
      </c>
      <c r="AH65" s="10">
        <f>'by L1'!AH65-'by L1'!AC65</f>
        <v>-4.0000000000000036E-2</v>
      </c>
      <c r="AI65" s="10">
        <f>'by L1'!AI65-'by L1'!AD65</f>
        <v>-1.9999999999999574E-2</v>
      </c>
      <c r="AJ65" s="10">
        <f>'by L1'!AJ65-'by L1'!AE65</f>
        <v>9.9999999999997868E-3</v>
      </c>
      <c r="AK65" s="66"/>
      <c r="AL65" s="12"/>
      <c r="AM65" s="12"/>
      <c r="AN65" s="12"/>
      <c r="AO65" s="12"/>
      <c r="AP65" s="65"/>
      <c r="AQ65" s="9"/>
      <c r="AR65" s="9"/>
      <c r="AS65" s="9"/>
      <c r="AT65" s="9"/>
      <c r="AU65" s="65"/>
      <c r="AV65" s="9"/>
      <c r="AW65" s="9"/>
      <c r="AX65" s="9"/>
      <c r="AY65" s="9"/>
      <c r="AZ65" s="64"/>
      <c r="BA65" s="10"/>
      <c r="BB65" s="10"/>
      <c r="BC65" s="10"/>
      <c r="BD65" s="10"/>
      <c r="BE65" s="65"/>
      <c r="BF65" s="9"/>
      <c r="BG65" s="9"/>
      <c r="BH65" s="9"/>
      <c r="BI65" s="9"/>
      <c r="BJ65" s="65"/>
      <c r="BK65" s="9"/>
      <c r="BL65" s="9"/>
      <c r="BM65" s="9"/>
      <c r="BN65" s="9"/>
      <c r="BO65" s="65"/>
      <c r="BP65" s="9"/>
      <c r="BQ65" s="9"/>
      <c r="BR65" s="9"/>
      <c r="BS65" s="9"/>
      <c r="BT65" s="65"/>
      <c r="BU65" s="9"/>
      <c r="BV65" s="9"/>
      <c r="BW65" s="9"/>
      <c r="BX65" s="9"/>
      <c r="BY65" s="65">
        <f>'by L1'!AF65-'by L1'!AA65</f>
        <v>-0.29999999999999982</v>
      </c>
      <c r="BZ65" s="144">
        <f>'by L1'!AG65-'by L1'!AB65</f>
        <v>0.35999999999999943</v>
      </c>
      <c r="CA65" s="144">
        <f>'by L1'!AH65-'by L1'!AC65</f>
        <v>-4.0000000000000036E-2</v>
      </c>
      <c r="CB65" s="144">
        <f>'by L1'!AI65-'by L1'!AD65</f>
        <v>-1.9999999999999574E-2</v>
      </c>
      <c r="CC65" s="144">
        <f>'by L1'!AJ65-'by L1'!AE65</f>
        <v>9.9999999999997868E-3</v>
      </c>
      <c r="CD65" s="148">
        <f t="shared" si="17"/>
        <v>0</v>
      </c>
      <c r="CE65" s="116">
        <f t="shared" si="18"/>
        <v>1</v>
      </c>
      <c r="CF65" s="115">
        <f t="shared" si="19"/>
        <v>0</v>
      </c>
      <c r="CG65" s="114">
        <f t="shared" si="20"/>
        <v>2</v>
      </c>
      <c r="CH65" s="117">
        <f t="shared" si="21"/>
        <v>1</v>
      </c>
      <c r="CI65" s="118">
        <f t="shared" si="22"/>
        <v>0</v>
      </c>
      <c r="CJ65" s="119">
        <f t="shared" si="23"/>
        <v>1</v>
      </c>
      <c r="CK65" s="120">
        <f t="shared" si="24"/>
        <v>0</v>
      </c>
    </row>
    <row r="66" spans="1:89" x14ac:dyDescent="0.25">
      <c r="A66" s="26" t="s">
        <v>88</v>
      </c>
      <c r="G66" s="66"/>
      <c r="H66" s="12"/>
      <c r="I66" s="12"/>
      <c r="J66" s="12"/>
      <c r="K66" s="12"/>
      <c r="L66" s="66"/>
      <c r="M66" s="12"/>
      <c r="N66" s="12"/>
      <c r="O66" s="12"/>
      <c r="P66" s="12"/>
      <c r="Q66" s="66"/>
      <c r="R66" s="12"/>
      <c r="S66" s="12"/>
      <c r="T66" s="12"/>
      <c r="U66" s="12"/>
      <c r="V66" s="66"/>
      <c r="W66" s="12"/>
      <c r="X66" s="12"/>
      <c r="Y66" s="12"/>
      <c r="Z66" s="12"/>
      <c r="AA66" s="66"/>
      <c r="AB66" s="12"/>
      <c r="AC66" s="12"/>
      <c r="AD66" s="12"/>
      <c r="AE66" s="12"/>
      <c r="AF66" s="64"/>
      <c r="AG66" s="10"/>
      <c r="AH66" s="10"/>
      <c r="AI66" s="10"/>
      <c r="AJ66" s="10"/>
      <c r="AK66" s="64">
        <f>'by L1'!AK66-'by L1'!AF66</f>
        <v>-0.11000000000000032</v>
      </c>
      <c r="AL66" s="10">
        <f>'by L1'!AL66-'by L1'!AG66</f>
        <v>-1.9999999999999574E-2</v>
      </c>
      <c r="AM66" s="10">
        <f>'by L1'!AM66-'by L1'!AH66</f>
        <v>-4.9999999999999822E-2</v>
      </c>
      <c r="AN66" s="10">
        <f>'by L1'!AN66-'by L1'!AI66</f>
        <v>-5.9999999999999609E-2</v>
      </c>
      <c r="AO66" s="10">
        <f>'by L1'!AO66-'by L1'!AJ66</f>
        <v>-4.9999999999999822E-2</v>
      </c>
      <c r="AP66" s="64">
        <f>'by L1'!AP66-'by L1'!AK66</f>
        <v>0</v>
      </c>
      <c r="AQ66" s="10">
        <f>'by L1'!AQ66-'by L1'!AL66</f>
        <v>0</v>
      </c>
      <c r="AR66" s="10">
        <f>'by L1'!AR66-'by L1'!AM66</f>
        <v>0</v>
      </c>
      <c r="AS66" s="10">
        <f>'by L1'!AS66-'by L1'!AN66</f>
        <v>9.9999999999999645E-2</v>
      </c>
      <c r="AT66" s="10">
        <f>'by L1'!AT66-'by L1'!AO66</f>
        <v>0</v>
      </c>
      <c r="AU66" s="64">
        <f>'by L1'!AU66-'by L1'!AP66</f>
        <v>0</v>
      </c>
      <c r="AV66" s="10">
        <f>'by L1'!AV66-'by L1'!AQ66</f>
        <v>0</v>
      </c>
      <c r="AW66" s="10">
        <f>'by L1'!AW66-'by L1'!AR66</f>
        <v>0</v>
      </c>
      <c r="AX66" s="10">
        <f>'by L1'!AX66-'by L1'!AS66</f>
        <v>0</v>
      </c>
      <c r="AY66" s="10">
        <f>'by L1'!AY66-'by L1'!AT66</f>
        <v>0</v>
      </c>
      <c r="AZ66" s="65"/>
      <c r="BA66" s="9"/>
      <c r="BB66" s="9"/>
      <c r="BC66" s="9"/>
      <c r="BD66" s="9"/>
      <c r="BE66" s="65">
        <f>'by L1'!BE66-'by L1'!AU66</f>
        <v>-0.20000000000000018</v>
      </c>
      <c r="BF66" s="9">
        <f>'by L1'!BF66-'by L1'!AV66</f>
        <v>-0.20000000000000018</v>
      </c>
      <c r="BG66" s="9">
        <f>'by L1'!BG66-'by L1'!AW66</f>
        <v>-0.29999999999999982</v>
      </c>
      <c r="BH66" s="9">
        <f>'by L1'!BH66-'by L1'!AX66</f>
        <v>-0.39999999999999947</v>
      </c>
      <c r="BI66" s="9">
        <f>'by L1'!BI66-'by L1'!AY66</f>
        <v>-0.29999999999999982</v>
      </c>
      <c r="BJ66" s="64">
        <f>'by L1'!BJ66-'by L1'!BE66</f>
        <v>0</v>
      </c>
      <c r="BK66" s="10">
        <f>'by L1'!BK66-'by L1'!BF66</f>
        <v>0</v>
      </c>
      <c r="BL66" s="10">
        <f>'by L1'!BL66-'by L1'!BG66</f>
        <v>0</v>
      </c>
      <c r="BM66" s="10">
        <f>'by L1'!BM66-'by L1'!BH66</f>
        <v>0</v>
      </c>
      <c r="BN66" s="10">
        <f>'by L1'!BN66-'by L1'!BI66</f>
        <v>0</v>
      </c>
      <c r="BO66" s="64">
        <f>'by L1'!BO66-'by L1'!BJ66</f>
        <v>0.16000000000000014</v>
      </c>
      <c r="BP66" s="10">
        <f>'by L1'!BP66-'by L1'!BK66</f>
        <v>0.12000000000000011</v>
      </c>
      <c r="BQ66" s="10">
        <f>'by L1'!BQ66-'by L1'!BL66</f>
        <v>9.9999999999997868E-3</v>
      </c>
      <c r="BR66" s="10">
        <f>'by L1'!BR66-'by L1'!BM66</f>
        <v>0</v>
      </c>
      <c r="BS66" s="10">
        <f>'by L1'!BS66-'by L1'!BN66</f>
        <v>0.11000000000000032</v>
      </c>
      <c r="BT66" s="64">
        <f>'by L1'!BT66-'by L1'!BO66</f>
        <v>2.0000000000000462E-2</v>
      </c>
      <c r="BU66" s="10">
        <f>'by L1'!BU66-'by L1'!BP66</f>
        <v>6.9999999999999396E-2</v>
      </c>
      <c r="BV66" s="10">
        <f>'by L1'!BV66-'by L1'!BQ66</f>
        <v>-0.16000000000000014</v>
      </c>
      <c r="BW66" s="10">
        <f>'by L1'!BW66-'by L1'!BR66</f>
        <v>-4.0000000000000036E-2</v>
      </c>
      <c r="BX66" s="10">
        <f>'by L1'!BX66-'by L1'!BS66</f>
        <v>-3.0000000000000249E-2</v>
      </c>
      <c r="BY66" s="65">
        <f>'by L1'!BT66-'by L1'!AF66</f>
        <v>-0.12999999999999989</v>
      </c>
      <c r="BZ66" s="144">
        <f>'by L1'!BU66-'by L1'!AG66</f>
        <v>-3.0000000000000249E-2</v>
      </c>
      <c r="CA66" s="144">
        <f>'by L1'!BV66-'by L1'!AH66</f>
        <v>-0.5</v>
      </c>
      <c r="CB66" s="144">
        <f>'by L1'!BW66-'by L1'!AI66</f>
        <v>-0.39999999999999947</v>
      </c>
      <c r="CC66" s="144">
        <f>'by L1'!BX66-'by L1'!AJ66</f>
        <v>-0.26999999999999957</v>
      </c>
      <c r="CD66" s="148">
        <f t="shared" si="17"/>
        <v>0</v>
      </c>
      <c r="CE66" s="116">
        <f t="shared" si="18"/>
        <v>3</v>
      </c>
      <c r="CF66" s="115">
        <f t="shared" si="19"/>
        <v>3</v>
      </c>
      <c r="CG66" s="114">
        <f t="shared" si="20"/>
        <v>6</v>
      </c>
      <c r="CH66" s="117">
        <f t="shared" si="21"/>
        <v>5</v>
      </c>
      <c r="CI66" s="118">
        <f t="shared" si="22"/>
        <v>2</v>
      </c>
      <c r="CJ66" s="119">
        <f t="shared" si="23"/>
        <v>0</v>
      </c>
      <c r="CK66" s="120">
        <f t="shared" si="24"/>
        <v>0</v>
      </c>
    </row>
    <row r="67" spans="1:89" x14ac:dyDescent="0.25">
      <c r="A67" s="26" t="s">
        <v>89</v>
      </c>
      <c r="G67" s="66">
        <f>'by L1'!G67-'by L1'!B67</f>
        <v>-0.10000000000000053</v>
      </c>
      <c r="H67" s="12">
        <f>'by L1'!H67-'by L1'!C67</f>
        <v>-0.16000000000000014</v>
      </c>
      <c r="I67" s="12">
        <f>'by L1'!I67-'by L1'!D67</f>
        <v>-0.30000000000000071</v>
      </c>
      <c r="J67" s="12">
        <f>'by L1'!J67-'by L1'!E67</f>
        <v>-0.22000000000000064</v>
      </c>
      <c r="K67" s="12">
        <f>'by L1'!K67-'by L1'!F67</f>
        <v>-0.17999999999999972</v>
      </c>
      <c r="L67" s="66">
        <f>'by L1'!L67-'by L1'!G67</f>
        <v>0.21000000000000085</v>
      </c>
      <c r="M67" s="12">
        <f>'by L1'!M67-'by L1'!H67</f>
        <v>-6.0000000000000497E-2</v>
      </c>
      <c r="N67" s="12">
        <f>'by L1'!N67-'by L1'!I67</f>
        <v>-8.9999999999999858E-2</v>
      </c>
      <c r="O67" s="12">
        <f>'by L1'!O67-'by L1'!J67</f>
        <v>-2.9999999999999361E-2</v>
      </c>
      <c r="P67" s="12">
        <f>'by L1'!P67-'by L1'!K67</f>
        <v>0</v>
      </c>
      <c r="Q67" s="66">
        <f>'by L1'!Q67-'by L1'!L67</f>
        <v>-6.0000000000000497E-2</v>
      </c>
      <c r="R67" s="12">
        <f>'by L1'!R67-'by L1'!M67</f>
        <v>6.0000000000000497E-2</v>
      </c>
      <c r="S67" s="12">
        <f>'by L1'!S67-'by L1'!N67</f>
        <v>0</v>
      </c>
      <c r="T67" s="12">
        <f>'by L1'!T67-'by L1'!O67</f>
        <v>-0.16000000000000014</v>
      </c>
      <c r="U67" s="12">
        <f>'by L1'!U67-'by L1'!P67</f>
        <v>-5.0000000000000711E-2</v>
      </c>
      <c r="V67" s="66">
        <f>'by L1'!V67-'by L1'!Q67</f>
        <v>8.9999999999999858E-2</v>
      </c>
      <c r="W67" s="12">
        <f>'by L1'!W67-'by L1'!R67</f>
        <v>0.16999999999999993</v>
      </c>
      <c r="X67" s="12">
        <f>'by L1'!X67-'by L1'!S67</f>
        <v>6.0000000000000497E-2</v>
      </c>
      <c r="Y67" s="12">
        <f>'by L1'!Y67-'by L1'!T67</f>
        <v>0.14999999999999947</v>
      </c>
      <c r="Z67" s="12">
        <f>'by L1'!Z67-'by L1'!U67</f>
        <v>0.11000000000000032</v>
      </c>
      <c r="AA67" s="65">
        <f>'by L1'!AA67-'by L1'!V67</f>
        <v>0.23000000000000043</v>
      </c>
      <c r="AB67" s="9">
        <f>'by L1'!AB67-'by L1'!W67</f>
        <v>3.0000000000000249E-2</v>
      </c>
      <c r="AC67" s="9">
        <f>'by L1'!AC67-'by L1'!X67</f>
        <v>0.26999999999999957</v>
      </c>
      <c r="AD67" s="9">
        <f>'by L1'!AD67-'by L1'!Y67</f>
        <v>0.37000000000000011</v>
      </c>
      <c r="AE67" s="9">
        <f>'by L1'!AE67-'by L1'!Z67</f>
        <v>0.23000000000000043</v>
      </c>
      <c r="AF67" s="64">
        <f>'by L1'!AF67-'by L1'!AA67</f>
        <v>-7.0000000000000284E-2</v>
      </c>
      <c r="AG67" s="10">
        <f>'by L1'!AG67-'by L1'!AB67</f>
        <v>-2.0000000000000462E-2</v>
      </c>
      <c r="AH67" s="10">
        <f>'by L1'!AH67-'by L1'!AC67</f>
        <v>0</v>
      </c>
      <c r="AI67" s="10">
        <f>'by L1'!AI67-'by L1'!AD67</f>
        <v>8.9999999999999858E-2</v>
      </c>
      <c r="AJ67" s="10">
        <f>'by L1'!AJ67-'by L1'!AE67</f>
        <v>9.9999999999997868E-3</v>
      </c>
      <c r="AK67" s="64">
        <f>'by L1'!AK67-'by L1'!AF67</f>
        <v>3.0000000000000249E-2</v>
      </c>
      <c r="AL67" s="10">
        <f>'by L1'!AL67-'by L1'!AG67</f>
        <v>2.0000000000000462E-2</v>
      </c>
      <c r="AM67" s="10">
        <f>'by L1'!AM67-'by L1'!AH67</f>
        <v>-8.0000000000000071E-2</v>
      </c>
      <c r="AN67" s="10">
        <f>'by L1'!AN67-'by L1'!AI67</f>
        <v>-0.12999999999999989</v>
      </c>
      <c r="AO67" s="10">
        <f>'by L1'!AO67-'by L1'!AJ67</f>
        <v>-9.9999999999997868E-3</v>
      </c>
      <c r="AP67" s="64">
        <f>'by L1'!AP67-'by L1'!AK67</f>
        <v>9.9999999999999645E-2</v>
      </c>
      <c r="AQ67" s="10">
        <f>'by L1'!AQ67-'by L1'!AL67</f>
        <v>0</v>
      </c>
      <c r="AR67" s="10">
        <f>'by L1'!AR67-'by L1'!AM67</f>
        <v>0</v>
      </c>
      <c r="AS67" s="10">
        <f>'by L1'!AS67-'by L1'!AN67</f>
        <v>0</v>
      </c>
      <c r="AT67" s="10">
        <f>'by L1'!AT67-'by L1'!AO67</f>
        <v>0</v>
      </c>
      <c r="AU67" s="64">
        <f>'by L1'!AU67-'by L1'!AP67</f>
        <v>0.20000000000000018</v>
      </c>
      <c r="AV67" s="10">
        <f>'by L1'!AV67-'by L1'!AQ67</f>
        <v>0.39999999999999947</v>
      </c>
      <c r="AW67" s="10">
        <f>'by L1'!AW67-'by L1'!AR67</f>
        <v>0</v>
      </c>
      <c r="AX67" s="10">
        <f>'by L1'!AX67-'by L1'!AS67</f>
        <v>0.10000000000000053</v>
      </c>
      <c r="AY67" s="10">
        <f>'by L1'!AY67-'by L1'!AT67</f>
        <v>0.19999999999999929</v>
      </c>
      <c r="AZ67" s="64">
        <f>'by L1'!AZ67-'by L1'!AU67</f>
        <v>9.9999999999999645E-2</v>
      </c>
      <c r="BA67" s="10">
        <f>'by L1'!BA67-'by L1'!AV67</f>
        <v>0.20000000000000018</v>
      </c>
      <c r="BB67" s="10">
        <f>'by L1'!BB67-'by L1'!AW67</f>
        <v>0.20000000000000018</v>
      </c>
      <c r="BC67" s="10">
        <f>'by L1'!BC67-'by L1'!AX67</f>
        <v>9.9999999999999645E-2</v>
      </c>
      <c r="BD67" s="10">
        <f>'by L1'!BD67-'by L1'!AY67</f>
        <v>0.10000000000000053</v>
      </c>
      <c r="BE67" s="65">
        <f>'by L1'!BE67-'by L1'!AZ67</f>
        <v>0</v>
      </c>
      <c r="BF67" s="9">
        <f>'by L1'!BF67-'by L1'!BA67</f>
        <v>-0.20000000000000018</v>
      </c>
      <c r="BG67" s="9">
        <f>'by L1'!BG67-'by L1'!BB67</f>
        <v>0</v>
      </c>
      <c r="BH67" s="9">
        <f>'by L1'!BH67-'by L1'!BC67</f>
        <v>-9.9999999999999645E-2</v>
      </c>
      <c r="BI67" s="9">
        <f>'by L1'!BI67-'by L1'!BD67</f>
        <v>0</v>
      </c>
      <c r="BJ67" s="64">
        <f>'by L1'!BJ67-'by L1'!BE67</f>
        <v>0</v>
      </c>
      <c r="BK67" s="10">
        <f>'by L1'!BK67-'by L1'!BF67</f>
        <v>0</v>
      </c>
      <c r="BL67" s="10">
        <f>'by L1'!BL67-'by L1'!BG67</f>
        <v>0</v>
      </c>
      <c r="BM67" s="10">
        <f>'by L1'!BM67-'by L1'!BH67</f>
        <v>0</v>
      </c>
      <c r="BN67" s="10">
        <f>'by L1'!BN67-'by L1'!BI67</f>
        <v>0</v>
      </c>
      <c r="BO67" s="64">
        <f>'by L1'!BO67-'by L1'!BJ67</f>
        <v>0.29000000000000004</v>
      </c>
      <c r="BP67" s="10">
        <f>'by L1'!BP67-'by L1'!BK67</f>
        <v>0.27000000000000046</v>
      </c>
      <c r="BQ67" s="10">
        <f>'by L1'!BQ67-'by L1'!BL67</f>
        <v>-0.17999999999999972</v>
      </c>
      <c r="BR67" s="10">
        <f>'by L1'!BR67-'by L1'!BM67</f>
        <v>0.13999999999999968</v>
      </c>
      <c r="BS67" s="10">
        <f>'by L1'!BS67-'by L1'!BN67</f>
        <v>6.9999999999999396E-2</v>
      </c>
      <c r="BT67" s="64">
        <f>'by L1'!BT67-'by L1'!BO67</f>
        <v>0.15000000000000036</v>
      </c>
      <c r="BU67" s="10">
        <f>'by L1'!BU67-'by L1'!BP67</f>
        <v>0.13999999999999968</v>
      </c>
      <c r="BV67" s="10">
        <f>'by L1'!BV67-'by L1'!BQ67</f>
        <v>4.0000000000000036E-2</v>
      </c>
      <c r="BW67" s="10">
        <f>'by L1'!BW67-'by L1'!BR67</f>
        <v>-4.0000000000000036E-2</v>
      </c>
      <c r="BX67" s="10">
        <f>'by L1'!BX67-'by L1'!BS67</f>
        <v>7.0000000000000284E-2</v>
      </c>
      <c r="BY67" s="65">
        <f>'by L1'!BT67-'by L1'!B67</f>
        <v>1.17</v>
      </c>
      <c r="BZ67" s="144">
        <f>'by L1'!BU67-'by L1'!C67</f>
        <v>0.84999999999999964</v>
      </c>
      <c r="CA67" s="144">
        <f>'by L1'!BV67-'by L1'!D67</f>
        <v>-8.0000000000000071E-2</v>
      </c>
      <c r="CB67" s="144">
        <f>'by L1'!BW67-'by L1'!E67</f>
        <v>0.26999999999999957</v>
      </c>
      <c r="CC67" s="144">
        <f>'by L1'!BX67-'by L1'!F67</f>
        <v>0.54999999999999982</v>
      </c>
      <c r="CD67" s="148">
        <f t="shared" si="17"/>
        <v>0</v>
      </c>
      <c r="CE67" s="116">
        <f t="shared" si="18"/>
        <v>1</v>
      </c>
      <c r="CF67" s="115">
        <f t="shared" si="19"/>
        <v>7</v>
      </c>
      <c r="CG67" s="114">
        <f t="shared" si="20"/>
        <v>12</v>
      </c>
      <c r="CH67" s="117">
        <f t="shared" si="21"/>
        <v>17</v>
      </c>
      <c r="CI67" s="118">
        <f t="shared" si="22"/>
        <v>12</v>
      </c>
      <c r="CJ67" s="119">
        <f t="shared" si="23"/>
        <v>5</v>
      </c>
      <c r="CK67" s="120">
        <f t="shared" si="24"/>
        <v>0</v>
      </c>
    </row>
    <row r="68" spans="1:89" x14ac:dyDescent="0.25">
      <c r="A68" s="26" t="s">
        <v>90</v>
      </c>
      <c r="G68" s="66"/>
      <c r="H68" s="12"/>
      <c r="I68" s="12"/>
      <c r="J68" s="12"/>
      <c r="K68" s="12"/>
      <c r="L68" s="66"/>
      <c r="M68" s="12"/>
      <c r="N68" s="12"/>
      <c r="O68" s="12"/>
      <c r="P68" s="12"/>
      <c r="Q68" s="66"/>
      <c r="R68" s="12"/>
      <c r="S68" s="12"/>
      <c r="T68" s="12"/>
      <c r="U68" s="12"/>
      <c r="V68" s="66"/>
      <c r="W68" s="12"/>
      <c r="X68" s="12"/>
      <c r="Y68" s="12"/>
      <c r="Z68" s="12"/>
      <c r="AA68" s="66"/>
      <c r="AB68" s="12"/>
      <c r="AC68" s="12"/>
      <c r="AD68" s="12"/>
      <c r="AE68" s="12"/>
      <c r="AF68" s="66"/>
      <c r="AG68" s="12"/>
      <c r="AH68" s="12"/>
      <c r="AI68" s="12"/>
      <c r="AJ68" s="12"/>
      <c r="AK68" s="66"/>
      <c r="AL68" s="12"/>
      <c r="AM68" s="12"/>
      <c r="AN68" s="12"/>
      <c r="AO68" s="12"/>
      <c r="AP68" s="65"/>
      <c r="AQ68" s="9"/>
      <c r="AR68" s="9"/>
      <c r="AS68" s="9"/>
      <c r="AT68" s="9"/>
      <c r="AU68" s="65"/>
      <c r="AV68" s="9"/>
      <c r="AW68" s="9"/>
      <c r="AX68" s="9"/>
      <c r="AY68" s="9"/>
      <c r="AZ68" s="65"/>
      <c r="BA68" s="9"/>
      <c r="BB68" s="9"/>
      <c r="BC68" s="9"/>
      <c r="BD68" s="9"/>
      <c r="BE68" s="65"/>
      <c r="BF68" s="9"/>
      <c r="BG68" s="9"/>
      <c r="BH68" s="9"/>
      <c r="BI68" s="9"/>
      <c r="BJ68" s="64">
        <f>'by L1'!BJ68-'by L1'!BE68</f>
        <v>0</v>
      </c>
      <c r="BK68" s="10">
        <f>'by L1'!BK68-'by L1'!BF68</f>
        <v>0</v>
      </c>
      <c r="BL68" s="10">
        <f>'by L1'!BL68-'by L1'!BG68</f>
        <v>9.9999999999999645E-2</v>
      </c>
      <c r="BM68" s="10">
        <f>'by L1'!BM68-'by L1'!BH68</f>
        <v>0</v>
      </c>
      <c r="BN68" s="10">
        <f>'by L1'!BN68-'by L1'!BI68</f>
        <v>0</v>
      </c>
      <c r="BO68" s="64">
        <f>'by L1'!BO68-'by L1'!BJ68</f>
        <v>0.16999999999999993</v>
      </c>
      <c r="BP68" s="10">
        <f>'by L1'!BP68-'by L1'!BK68</f>
        <v>0.12000000000000011</v>
      </c>
      <c r="BQ68" s="10">
        <f>'by L1'!BQ68-'by L1'!BL68</f>
        <v>-4.9999999999999822E-2</v>
      </c>
      <c r="BR68" s="10">
        <f>'by L1'!BR68-'by L1'!BM68</f>
        <v>0.12999999999999989</v>
      </c>
      <c r="BS68" s="10">
        <f>'by L1'!BS68-'by L1'!BN68</f>
        <v>8.0000000000000071E-2</v>
      </c>
      <c r="BT68" s="64">
        <f>'by L1'!BT68-'by L1'!BO68</f>
        <v>1.9999999999999574E-2</v>
      </c>
      <c r="BU68" s="10">
        <f>'by L1'!BU68-'by L1'!BP68</f>
        <v>-0.12000000000000011</v>
      </c>
      <c r="BV68" s="10">
        <f>'by L1'!BV68-'by L1'!BQ68</f>
        <v>-0.12999999999999989</v>
      </c>
      <c r="BW68" s="10">
        <f>'by L1'!BW68-'by L1'!BR68</f>
        <v>-3.0000000000000249E-2</v>
      </c>
      <c r="BX68" s="10">
        <f>'by L1'!BX68-'by L1'!BS68</f>
        <v>-5.9999999999999609E-2</v>
      </c>
      <c r="BY68" s="65">
        <f>'by L1'!BT68-'by L1'!BE68</f>
        <v>0.1899999999999995</v>
      </c>
      <c r="BZ68" s="144">
        <f>'by L1'!BU68-'by L1'!BF68</f>
        <v>0</v>
      </c>
      <c r="CA68" s="144">
        <f>'by L1'!BV68-'by L1'!BG68</f>
        <v>-8.0000000000000071E-2</v>
      </c>
      <c r="CB68" s="144">
        <f>'by L1'!BW68-'by L1'!BH68</f>
        <v>9.9999999999999645E-2</v>
      </c>
      <c r="CC68" s="144">
        <f>'by L1'!BX68-'by L1'!BI68</f>
        <v>2.0000000000000462E-2</v>
      </c>
      <c r="CD68" s="148">
        <f t="shared" si="17"/>
        <v>0</v>
      </c>
      <c r="CE68" s="116">
        <f t="shared" si="18"/>
        <v>0</v>
      </c>
      <c r="CF68" s="115">
        <f t="shared" si="19"/>
        <v>2</v>
      </c>
      <c r="CG68" s="114">
        <f t="shared" si="20"/>
        <v>3</v>
      </c>
      <c r="CH68" s="117">
        <f t="shared" si="21"/>
        <v>3</v>
      </c>
      <c r="CI68" s="118">
        <f t="shared" si="22"/>
        <v>3</v>
      </c>
      <c r="CJ68" s="119">
        <f t="shared" si="23"/>
        <v>0</v>
      </c>
      <c r="CK68" s="120">
        <f t="shared" si="24"/>
        <v>0</v>
      </c>
    </row>
    <row r="69" spans="1:89" x14ac:dyDescent="0.25">
      <c r="A69" s="26" t="s">
        <v>91</v>
      </c>
      <c r="G69" s="66"/>
      <c r="H69" s="12"/>
      <c r="I69" s="12"/>
      <c r="J69" s="12"/>
      <c r="K69" s="12"/>
      <c r="L69" s="66"/>
      <c r="M69" s="12"/>
      <c r="N69" s="12"/>
      <c r="O69" s="12"/>
      <c r="P69" s="12"/>
      <c r="Q69" s="66"/>
      <c r="R69" s="12"/>
      <c r="S69" s="12"/>
      <c r="T69" s="12"/>
      <c r="U69" s="12"/>
      <c r="V69" s="66"/>
      <c r="W69" s="12"/>
      <c r="X69" s="12"/>
      <c r="Y69" s="12"/>
      <c r="Z69" s="12"/>
      <c r="AA69" s="66"/>
      <c r="AB69" s="12"/>
      <c r="AC69" s="12"/>
      <c r="AD69" s="12"/>
      <c r="AE69" s="12"/>
      <c r="AF69" s="64">
        <f>'by L1'!AF69-'by L1'!AA69</f>
        <v>0.12000000000000011</v>
      </c>
      <c r="AG69" s="10">
        <f>'by L1'!AG69-'by L1'!AB69</f>
        <v>0.11000000000000032</v>
      </c>
      <c r="AH69" s="10">
        <f>'by L1'!AH69-'by L1'!AC69</f>
        <v>-3.0000000000000249E-2</v>
      </c>
      <c r="AI69" s="10">
        <f>'by L1'!AI69-'by L1'!AD69</f>
        <v>6.9999999999999396E-2</v>
      </c>
      <c r="AJ69" s="10">
        <f>'by L1'!AJ69-'by L1'!AE69</f>
        <v>7.0000000000000284E-2</v>
      </c>
      <c r="AK69" s="64">
        <f>'by L1'!AK69-'by L1'!AF69</f>
        <v>-0.11000000000000032</v>
      </c>
      <c r="AL69" s="10">
        <f>'by L1'!AL69-'by L1'!AG69</f>
        <v>-0.10000000000000053</v>
      </c>
      <c r="AM69" s="10">
        <f>'by L1'!AM69-'by L1'!AH69</f>
        <v>-5.9999999999999609E-2</v>
      </c>
      <c r="AN69" s="10">
        <f>'by L1'!AN69-'by L1'!AI69</f>
        <v>-5.9999999999999609E-2</v>
      </c>
      <c r="AO69" s="10">
        <f>'by L1'!AO69-'by L1'!AJ69</f>
        <v>-7.0000000000000284E-2</v>
      </c>
      <c r="AP69" s="64">
        <f>'by L1'!AP69-'by L1'!AK69</f>
        <v>-9.9999999999999645E-2</v>
      </c>
      <c r="AQ69" s="10">
        <f>'by L1'!AQ69-'by L1'!AL69</f>
        <v>-9.9999999999999645E-2</v>
      </c>
      <c r="AR69" s="10">
        <f>'by L1'!AR69-'by L1'!AM69</f>
        <v>0</v>
      </c>
      <c r="AS69" s="10">
        <f>'by L1'!AS69-'by L1'!AN69</f>
        <v>-0.10000000000000053</v>
      </c>
      <c r="AT69" s="10">
        <f>'by L1'!AT69-'by L1'!AO69</f>
        <v>-9.9999999999999645E-2</v>
      </c>
      <c r="AU69" s="64">
        <f>'by L1'!AU69-'by L1'!AP69</f>
        <v>-0.60000000000000053</v>
      </c>
      <c r="AV69" s="10">
        <f>'by L1'!AV69-'by L1'!AQ69</f>
        <v>-0.40000000000000036</v>
      </c>
      <c r="AW69" s="10">
        <f>'by L1'!AW69-'by L1'!AR69</f>
        <v>-0.40000000000000036</v>
      </c>
      <c r="AX69" s="10">
        <f>'by L1'!AX69-'by L1'!AS69</f>
        <v>-0.39999999999999947</v>
      </c>
      <c r="AY69" s="10">
        <f>'by L1'!AY69-'by L1'!AT69</f>
        <v>-0.5</v>
      </c>
      <c r="AZ69" s="64">
        <f>'by L1'!AZ69-'by L1'!AU69</f>
        <v>0.20000000000000018</v>
      </c>
      <c r="BA69" s="10">
        <f>'by L1'!BA69-'by L1'!AV69</f>
        <v>0.20000000000000018</v>
      </c>
      <c r="BB69" s="10">
        <f>'by L1'!BB69-'by L1'!AW69</f>
        <v>0.10000000000000053</v>
      </c>
      <c r="BC69" s="10">
        <f>'by L1'!BC69-'by L1'!AX69</f>
        <v>0</v>
      </c>
      <c r="BD69" s="10">
        <f>'by L1'!BD69-'by L1'!AY69</f>
        <v>0.19999999999999929</v>
      </c>
      <c r="BE69" s="65">
        <f>'by L1'!BE69-'by L1'!AZ69</f>
        <v>0.29999999999999982</v>
      </c>
      <c r="BF69" s="9">
        <f>'by L1'!BF69-'by L1'!BA69</f>
        <v>9.9999999999999645E-2</v>
      </c>
      <c r="BG69" s="9">
        <f>'by L1'!BG69-'by L1'!BB69</f>
        <v>9.9999999999999645E-2</v>
      </c>
      <c r="BH69" s="9">
        <f>'by L1'!BH69-'by L1'!BC69</f>
        <v>0.20000000000000018</v>
      </c>
      <c r="BI69" s="9">
        <f>'by L1'!BI69-'by L1'!BD69</f>
        <v>0.20000000000000018</v>
      </c>
      <c r="BJ69" s="64">
        <f>'by L1'!BJ69-'by L1'!BE69</f>
        <v>0</v>
      </c>
      <c r="BK69" s="10">
        <f>'by L1'!BK69-'by L1'!BF69</f>
        <v>0.10000000000000053</v>
      </c>
      <c r="BL69" s="10">
        <f>'by L1'!BL69-'by L1'!BG69</f>
        <v>0</v>
      </c>
      <c r="BM69" s="10">
        <f>'by L1'!BM69-'by L1'!BH69</f>
        <v>0</v>
      </c>
      <c r="BN69" s="10">
        <f>'by L1'!BN69-'by L1'!BI69</f>
        <v>0</v>
      </c>
      <c r="BO69" s="64">
        <f>'by L1'!BO69-'by L1'!BJ69</f>
        <v>0.1800000000000006</v>
      </c>
      <c r="BP69" s="10">
        <f>'by L1'!BP69-'by L1'!BK69</f>
        <v>0.14999999999999947</v>
      </c>
      <c r="BQ69" s="10">
        <f>'by L1'!BQ69-'by L1'!BL69</f>
        <v>4.9999999999999822E-2</v>
      </c>
      <c r="BR69" s="10">
        <f>'by L1'!BR69-'by L1'!BM69</f>
        <v>0.22999999999999954</v>
      </c>
      <c r="BS69" s="10">
        <f>'by L1'!BS69-'by L1'!BN69</f>
        <v>0.14000000000000057</v>
      </c>
      <c r="BT69" s="64">
        <f>'by L1'!BT69-'by L1'!BO69</f>
        <v>-0.12000000000000011</v>
      </c>
      <c r="BU69" s="10">
        <f>'by L1'!BU69-'by L1'!BP69</f>
        <v>-0.11999999999999922</v>
      </c>
      <c r="BV69" s="10">
        <f>'by L1'!BV69-'by L1'!BQ69</f>
        <v>-0.12999999999999989</v>
      </c>
      <c r="BW69" s="10">
        <f>'by L1'!BW69-'by L1'!BR69</f>
        <v>-8.9999999999999858E-2</v>
      </c>
      <c r="BX69" s="10">
        <f>'by L1'!BX69-'by L1'!BS69</f>
        <v>-0.12000000000000011</v>
      </c>
      <c r="BY69" s="65">
        <f>'by L1'!BT69-'by L1'!AA69</f>
        <v>-0.12999999999999989</v>
      </c>
      <c r="BZ69" s="144">
        <f>'by L1'!BU69-'by L1'!AB69</f>
        <v>-5.9999999999999609E-2</v>
      </c>
      <c r="CA69" s="144">
        <f>'by L1'!BV69-'by L1'!AC69</f>
        <v>-0.37000000000000011</v>
      </c>
      <c r="CB69" s="144">
        <f>'by L1'!BW69-'by L1'!AD69</f>
        <v>-0.15000000000000036</v>
      </c>
      <c r="CC69" s="144">
        <f>'by L1'!BX69-'by L1'!AE69</f>
        <v>-0.17999999999999972</v>
      </c>
      <c r="CD69" s="148">
        <f t="shared" si="17"/>
        <v>1</v>
      </c>
      <c r="CE69" s="116">
        <f t="shared" si="18"/>
        <v>4</v>
      </c>
      <c r="CF69" s="115">
        <f t="shared" si="19"/>
        <v>4</v>
      </c>
      <c r="CG69" s="114">
        <f t="shared" si="20"/>
        <v>10</v>
      </c>
      <c r="CH69" s="117">
        <f t="shared" si="21"/>
        <v>8</v>
      </c>
      <c r="CI69" s="118">
        <f t="shared" si="22"/>
        <v>10</v>
      </c>
      <c r="CJ69" s="119">
        <f t="shared" si="23"/>
        <v>1</v>
      </c>
      <c r="CK69" s="120">
        <f t="shared" si="24"/>
        <v>0</v>
      </c>
    </row>
    <row r="70" spans="1:89" x14ac:dyDescent="0.25">
      <c r="A70" s="26" t="s">
        <v>92</v>
      </c>
      <c r="G70" s="66">
        <f>'by L1'!G70-'by L1'!B70</f>
        <v>8.0000000000000071E-2</v>
      </c>
      <c r="H70" s="12">
        <f>'by L1'!H70-'by L1'!C70</f>
        <v>-8.9999999999999858E-2</v>
      </c>
      <c r="I70" s="12">
        <f>'by L1'!I70-'by L1'!D70</f>
        <v>9.9999999999997868E-3</v>
      </c>
      <c r="J70" s="12">
        <f>'by L1'!J70-'by L1'!E70</f>
        <v>1.9999999999999574E-2</v>
      </c>
      <c r="K70" s="12">
        <f>'by L1'!K70-'by L1'!F70</f>
        <v>9.9999999999997868E-3</v>
      </c>
      <c r="L70" s="66">
        <f>'by L1'!L70-'by L1'!G70</f>
        <v>-4.9999999999999822E-2</v>
      </c>
      <c r="M70" s="12">
        <f>'by L1'!M70-'by L1'!H70</f>
        <v>-0.19000000000000039</v>
      </c>
      <c r="N70" s="12">
        <f>'by L1'!N70-'by L1'!I70</f>
        <v>-0.30999999999999961</v>
      </c>
      <c r="O70" s="12">
        <f>'by L1'!O70-'by L1'!J70</f>
        <v>-0.16000000000000014</v>
      </c>
      <c r="P70" s="12">
        <f>'by L1'!P70-'by L1'!K70</f>
        <v>-0.16999999999999993</v>
      </c>
      <c r="Q70" s="66">
        <f>'by L1'!Q70-'by L1'!L70</f>
        <v>-9.0000000000000746E-2</v>
      </c>
      <c r="R70" s="12">
        <f>'by L1'!R70-'by L1'!M70</f>
        <v>-4.9999999999999822E-2</v>
      </c>
      <c r="S70" s="12">
        <f>'by L1'!S70-'by L1'!N70</f>
        <v>-8.9999999999999858E-2</v>
      </c>
      <c r="T70" s="12">
        <f>'by L1'!T70-'by L1'!O70</f>
        <v>-3.0000000000000249E-2</v>
      </c>
      <c r="U70" s="12">
        <f>'by L1'!U70-'by L1'!P70</f>
        <v>-8.0000000000000071E-2</v>
      </c>
      <c r="V70" s="66"/>
      <c r="W70" s="12"/>
      <c r="X70" s="12"/>
      <c r="Y70" s="12"/>
      <c r="Z70" s="12"/>
      <c r="AA70" s="65">
        <f>'by L1'!AA70-'by L1'!Q70</f>
        <v>0.19000000000000039</v>
      </c>
      <c r="AB70" s="9">
        <f>'by L1'!AB70-'by L1'!R70</f>
        <v>0.16000000000000014</v>
      </c>
      <c r="AC70" s="9">
        <f>'by L1'!AC70-'by L1'!S70</f>
        <v>0.16999999999999993</v>
      </c>
      <c r="AD70" s="9">
        <f>'by L1'!AD70-'by L1'!T70</f>
        <v>0.19000000000000039</v>
      </c>
      <c r="AE70" s="9">
        <f>'by L1'!AE70-'by L1'!U70</f>
        <v>0.1899999999999995</v>
      </c>
      <c r="AF70" s="64">
        <f>'by L1'!AF70-'by L1'!AA70</f>
        <v>0.12999999999999989</v>
      </c>
      <c r="AG70" s="10">
        <f>'by L1'!AG70-'by L1'!AB70</f>
        <v>0.11999999999999922</v>
      </c>
      <c r="AH70" s="10">
        <f>'by L1'!AH70-'by L1'!AC70</f>
        <v>5.9999999999999609E-2</v>
      </c>
      <c r="AI70" s="10">
        <f>'by L1'!AI70-'by L1'!AD70</f>
        <v>8.9999999999999858E-2</v>
      </c>
      <c r="AJ70" s="10">
        <f>'by L1'!AJ70-'by L1'!AE70</f>
        <v>8.9999999999999858E-2</v>
      </c>
      <c r="AK70" s="64">
        <f>'by L1'!AK70-'by L1'!AF70</f>
        <v>2.0000000000000462E-2</v>
      </c>
      <c r="AL70" s="10">
        <f>'by L1'!AL70-'by L1'!AG70</f>
        <v>8.0000000000000071E-2</v>
      </c>
      <c r="AM70" s="10">
        <f>'by L1'!AM70-'by L1'!AH70</f>
        <v>1.0000000000000675E-2</v>
      </c>
      <c r="AN70" s="10">
        <f>'by L1'!AN70-'by L1'!AI70</f>
        <v>4.9999999999999822E-2</v>
      </c>
      <c r="AO70" s="10">
        <f>'by L1'!AO70-'by L1'!AJ70</f>
        <v>3.0000000000000249E-2</v>
      </c>
      <c r="AP70" s="64">
        <f>'by L1'!AP70-'by L1'!AK70</f>
        <v>0</v>
      </c>
      <c r="AQ70" s="10">
        <f>'by L1'!AQ70-'by L1'!AL70</f>
        <v>0</v>
      </c>
      <c r="AR70" s="10">
        <f>'by L1'!AR70-'by L1'!AM70</f>
        <v>0</v>
      </c>
      <c r="AS70" s="10">
        <f>'by L1'!AS70-'by L1'!AN70</f>
        <v>0</v>
      </c>
      <c r="AT70" s="10">
        <f>'by L1'!AT70-'by L1'!AO70</f>
        <v>0</v>
      </c>
      <c r="AU70" s="64">
        <f>'by L1'!AU70-'by L1'!AP70</f>
        <v>9.9999999999999645E-2</v>
      </c>
      <c r="AV70" s="10">
        <f>'by L1'!AV70-'by L1'!AQ70</f>
        <v>0.10000000000000053</v>
      </c>
      <c r="AW70" s="10">
        <f>'by L1'!AW70-'by L1'!AR70</f>
        <v>0</v>
      </c>
      <c r="AX70" s="10">
        <f>'by L1'!AX70-'by L1'!AS70</f>
        <v>0.10000000000000053</v>
      </c>
      <c r="AY70" s="10">
        <f>'by L1'!AY70-'by L1'!AT70</f>
        <v>0.10000000000000053</v>
      </c>
      <c r="AZ70" s="64">
        <f>'by L1'!AZ70-'by L1'!AU70</f>
        <v>9.9999999999999645E-2</v>
      </c>
      <c r="BA70" s="10">
        <f>'by L1'!BA70-'by L1'!AV70</f>
        <v>9.9999999999999645E-2</v>
      </c>
      <c r="BB70" s="10">
        <f>'by L1'!BB70-'by L1'!AW70</f>
        <v>9.9999999999999645E-2</v>
      </c>
      <c r="BC70" s="10">
        <f>'by L1'!BC70-'by L1'!AX70</f>
        <v>9.9999999999999645E-2</v>
      </c>
      <c r="BD70" s="10">
        <f>'by L1'!BD70-'by L1'!AY70</f>
        <v>9.9999999999999645E-2</v>
      </c>
      <c r="BE70" s="65">
        <f>'by L1'!BE70-'by L1'!AZ70</f>
        <v>0.10000000000000053</v>
      </c>
      <c r="BF70" s="9">
        <f>'by L1'!BF70-'by L1'!BA70</f>
        <v>0.10000000000000053</v>
      </c>
      <c r="BG70" s="9">
        <f>'by L1'!BG70-'by L1'!BB70</f>
        <v>0</v>
      </c>
      <c r="BH70" s="9">
        <f>'by L1'!BH70-'by L1'!BC70</f>
        <v>0</v>
      </c>
      <c r="BI70" s="9">
        <f>'by L1'!BI70-'by L1'!BD70</f>
        <v>9.9999999999999645E-2</v>
      </c>
      <c r="BJ70" s="64">
        <f>'by L1'!BJ70-'by L1'!BE70</f>
        <v>0</v>
      </c>
      <c r="BK70" s="10">
        <f>'by L1'!BK70-'by L1'!BF70</f>
        <v>0</v>
      </c>
      <c r="BL70" s="10">
        <f>'by L1'!BL70-'by L1'!BG70</f>
        <v>0</v>
      </c>
      <c r="BM70" s="10">
        <f>'by L1'!BM70-'by L1'!BH70</f>
        <v>0</v>
      </c>
      <c r="BN70" s="10">
        <f>'by L1'!BN70-'by L1'!BI70</f>
        <v>-9.9999999999999645E-2</v>
      </c>
      <c r="BO70" s="64">
        <f>'by L1'!BO70-'by L1'!BJ70</f>
        <v>4.9999999999999822E-2</v>
      </c>
      <c r="BP70" s="10">
        <f>'by L1'!BP70-'by L1'!BK70</f>
        <v>4.9999999999999822E-2</v>
      </c>
      <c r="BQ70" s="10">
        <f>'by L1'!BQ70-'by L1'!BL70</f>
        <v>-8.0000000000000071E-2</v>
      </c>
      <c r="BR70" s="10">
        <f>'by L1'!BR70-'by L1'!BM70</f>
        <v>8.9999999999999858E-2</v>
      </c>
      <c r="BS70" s="10">
        <f>'by L1'!BS70-'by L1'!BN70</f>
        <v>5.9999999999999609E-2</v>
      </c>
      <c r="BT70" s="64">
        <f>'by L1'!BT70-'by L1'!BO70</f>
        <v>3.0000000000000249E-2</v>
      </c>
      <c r="BU70" s="10">
        <f>'by L1'!BU70-'by L1'!BP70</f>
        <v>4.9999999999999822E-2</v>
      </c>
      <c r="BV70" s="10">
        <f>'by L1'!BV70-'by L1'!BQ70</f>
        <v>-4.9999999999999822E-2</v>
      </c>
      <c r="BW70" s="10">
        <f>'by L1'!BW70-'by L1'!BR70</f>
        <v>0</v>
      </c>
      <c r="BX70" s="10">
        <f>'by L1'!BX70-'by L1'!BS70</f>
        <v>2.0000000000000462E-2</v>
      </c>
      <c r="BY70" s="65">
        <f>'by L1'!BT70-'by L1'!B70</f>
        <v>0.66000000000000014</v>
      </c>
      <c r="BZ70" s="144">
        <f>'by L1'!BU70-'by L1'!C70</f>
        <v>0.42999999999999972</v>
      </c>
      <c r="CA70" s="144">
        <f>'by L1'!BV70-'by L1'!D70</f>
        <v>-0.17999999999999972</v>
      </c>
      <c r="CB70" s="144">
        <f>'by L1'!BW70-'by L1'!E70</f>
        <v>0.44999999999999929</v>
      </c>
      <c r="CC70" s="144">
        <f>'by L1'!BX70-'by L1'!F70</f>
        <v>0.34999999999999964</v>
      </c>
      <c r="CD70" s="148">
        <f t="shared" si="17"/>
        <v>0</v>
      </c>
      <c r="CE70" s="116">
        <f t="shared" si="18"/>
        <v>1</v>
      </c>
      <c r="CF70" s="115">
        <f t="shared" si="19"/>
        <v>3</v>
      </c>
      <c r="CG70" s="114">
        <f t="shared" si="20"/>
        <v>10</v>
      </c>
      <c r="CH70" s="117">
        <f t="shared" si="21"/>
        <v>32</v>
      </c>
      <c r="CI70" s="118">
        <f t="shared" si="22"/>
        <v>7</v>
      </c>
      <c r="CJ70" s="119">
        <f t="shared" si="23"/>
        <v>0</v>
      </c>
      <c r="CK70" s="120">
        <f t="shared" si="24"/>
        <v>0</v>
      </c>
    </row>
    <row r="71" spans="1:89" x14ac:dyDescent="0.25">
      <c r="A71" s="26" t="s">
        <v>94</v>
      </c>
      <c r="G71" s="66">
        <f>'by L1'!G71-'by L1'!B71</f>
        <v>0.45999999999999996</v>
      </c>
      <c r="H71" s="12">
        <f>'by L1'!H71-'by L1'!C71</f>
        <v>9.9999999999997868E-3</v>
      </c>
      <c r="I71" s="12">
        <f>'by L1'!I71-'by L1'!D71</f>
        <v>-0.16999999999999993</v>
      </c>
      <c r="J71" s="12">
        <f>'by L1'!J71-'by L1'!E71</f>
        <v>-7.0000000000000284E-2</v>
      </c>
      <c r="K71" s="12">
        <f>'by L1'!K71-'by L1'!F71</f>
        <v>4.9999999999999822E-2</v>
      </c>
      <c r="L71" s="66">
        <f>'by L1'!L71-'by L1'!G71</f>
        <v>0.21999999999999975</v>
      </c>
      <c r="M71" s="12">
        <f>'by L1'!M71-'by L1'!H71</f>
        <v>-5.9999999999999609E-2</v>
      </c>
      <c r="N71" s="12">
        <f>'by L1'!N71-'by L1'!I71</f>
        <v>9.9999999999997868E-3</v>
      </c>
      <c r="O71" s="12">
        <f>'by L1'!O71-'by L1'!J71</f>
        <v>0.11000000000000032</v>
      </c>
      <c r="P71" s="12">
        <f>'by L1'!P71-'by L1'!K71</f>
        <v>8.0000000000000071E-2</v>
      </c>
      <c r="Q71" s="66">
        <f>'by L1'!Q71-'by L1'!L71</f>
        <v>-0.20999999999999996</v>
      </c>
      <c r="R71" s="12">
        <f>'by L1'!R71-'by L1'!M71</f>
        <v>-4.9999999999999822E-2</v>
      </c>
      <c r="S71" s="12">
        <f>'by L1'!S71-'by L1'!N71</f>
        <v>-0.12999999999999989</v>
      </c>
      <c r="T71" s="12">
        <f>'by L1'!T71-'by L1'!O71</f>
        <v>-0.12000000000000011</v>
      </c>
      <c r="U71" s="12">
        <f>'by L1'!U71-'by L1'!P71</f>
        <v>-0.12999999999999989</v>
      </c>
      <c r="V71" s="66">
        <f>'by L1'!V71-'by L1'!Q71</f>
        <v>-3.0000000000000249E-2</v>
      </c>
      <c r="W71" s="12">
        <f>'by L1'!W71-'by L1'!R71</f>
        <v>1.9999999999999574E-2</v>
      </c>
      <c r="X71" s="12">
        <f>'by L1'!X71-'by L1'!S71</f>
        <v>-8.0000000000000071E-2</v>
      </c>
      <c r="Y71" s="12">
        <f>'by L1'!Y71-'by L1'!T71</f>
        <v>-7.0000000000000284E-2</v>
      </c>
      <c r="Z71" s="12">
        <f>'by L1'!Z71-'by L1'!U71</f>
        <v>-3.0000000000000249E-2</v>
      </c>
      <c r="AA71" s="65">
        <f>'by L1'!AA71-'by L1'!V71</f>
        <v>0.20999999999999996</v>
      </c>
      <c r="AB71" s="9">
        <f>'by L1'!AB71-'by L1'!W71</f>
        <v>0.15000000000000036</v>
      </c>
      <c r="AC71" s="9">
        <f>'by L1'!AC71-'by L1'!X71</f>
        <v>0.14000000000000057</v>
      </c>
      <c r="AD71" s="9">
        <f>'by L1'!AD71-'by L1'!Y71</f>
        <v>0.24000000000000021</v>
      </c>
      <c r="AE71" s="9">
        <f>'by L1'!AE71-'by L1'!Z71</f>
        <v>0.16999999999999993</v>
      </c>
      <c r="AF71" s="64">
        <f>'by L1'!AF71-'by L1'!AA71</f>
        <v>0.12000000000000011</v>
      </c>
      <c r="AG71" s="10">
        <f>'by L1'!AG71-'by L1'!AB71</f>
        <v>0.10999999999999943</v>
      </c>
      <c r="AH71" s="10">
        <f>'by L1'!AH71-'by L1'!AC71</f>
        <v>-1.0000000000000675E-2</v>
      </c>
      <c r="AI71" s="10">
        <f>'by L1'!AI71-'by L1'!AD71</f>
        <v>9.9999999999997868E-3</v>
      </c>
      <c r="AJ71" s="10">
        <f>'by L1'!AJ71-'by L1'!AE71</f>
        <v>5.9999999999999609E-2</v>
      </c>
      <c r="AK71" s="64">
        <f>'by L1'!AK71-'by L1'!AF71</f>
        <v>2.0000000000000462E-2</v>
      </c>
      <c r="AL71" s="10">
        <f>'by L1'!AL71-'by L1'!AG71</f>
        <v>-9.9999999999997868E-3</v>
      </c>
      <c r="AM71" s="10">
        <f>'by L1'!AM71-'by L1'!AH71</f>
        <v>0.10000000000000053</v>
      </c>
      <c r="AN71" s="10">
        <f>'by L1'!AN71-'by L1'!AI71</f>
        <v>8.0000000000000071E-2</v>
      </c>
      <c r="AO71" s="10">
        <f>'by L1'!AO71-'by L1'!AJ71</f>
        <v>1.0000000000000675E-2</v>
      </c>
      <c r="AP71" s="64">
        <f>'by L1'!AP71-'by L1'!AK71</f>
        <v>9.9999999999999645E-2</v>
      </c>
      <c r="AQ71" s="10">
        <f>'by L1'!AQ71-'by L1'!AL71</f>
        <v>0</v>
      </c>
      <c r="AR71" s="10">
        <f>'by L1'!AR71-'by L1'!AM71</f>
        <v>0</v>
      </c>
      <c r="AS71" s="10">
        <f>'by L1'!AS71-'by L1'!AN71</f>
        <v>0</v>
      </c>
      <c r="AT71" s="10">
        <f>'by L1'!AT71-'by L1'!AO71</f>
        <v>0</v>
      </c>
      <c r="AU71" s="64">
        <f>'by L1'!AU71-'by L1'!AP71</f>
        <v>-9.9999999999999645E-2</v>
      </c>
      <c r="AV71" s="10">
        <f>'by L1'!AV71-'by L1'!AQ71</f>
        <v>9.9999999999999645E-2</v>
      </c>
      <c r="AW71" s="10">
        <f>'by L1'!AW71-'by L1'!AR71</f>
        <v>0</v>
      </c>
      <c r="AX71" s="10">
        <f>'by L1'!AX71-'by L1'!AS71</f>
        <v>0</v>
      </c>
      <c r="AY71" s="10">
        <f>'by L1'!AY71-'by L1'!AT71</f>
        <v>9.9999999999999645E-2</v>
      </c>
      <c r="AZ71" s="64">
        <f>'by L1'!AZ71-'by L1'!AU71</f>
        <v>-0.10000000000000053</v>
      </c>
      <c r="BA71" s="10">
        <f>'by L1'!BA71-'by L1'!AV71</f>
        <v>-9.9999999999999645E-2</v>
      </c>
      <c r="BB71" s="10">
        <f>'by L1'!BB71-'by L1'!AW71</f>
        <v>-0.10000000000000053</v>
      </c>
      <c r="BC71" s="10">
        <f>'by L1'!BC71-'by L1'!AX71</f>
        <v>-0.19999999999999929</v>
      </c>
      <c r="BD71" s="10">
        <f>'by L1'!BD71-'by L1'!AY71</f>
        <v>-9.9999999999999645E-2</v>
      </c>
      <c r="BE71" s="65">
        <f>'by L1'!BE71-'by L1'!AZ71</f>
        <v>0</v>
      </c>
      <c r="BF71" s="9">
        <f>'by L1'!BF71-'by L1'!BA71</f>
        <v>9.9999999999999645E-2</v>
      </c>
      <c r="BG71" s="9">
        <f>'by L1'!BG71-'by L1'!BB71</f>
        <v>0</v>
      </c>
      <c r="BH71" s="9">
        <f>'by L1'!BH71-'by L1'!BC71</f>
        <v>0</v>
      </c>
      <c r="BI71" s="9">
        <f>'by L1'!BI71-'by L1'!BD71</f>
        <v>-0.10000000000000053</v>
      </c>
      <c r="BJ71" s="64">
        <f>'by L1'!BJ71-'by L1'!BE71</f>
        <v>0</v>
      </c>
      <c r="BK71" s="10">
        <f>'by L1'!BK71-'by L1'!BF71</f>
        <v>0.10000000000000053</v>
      </c>
      <c r="BL71" s="10">
        <f>'by L1'!BL71-'by L1'!BG71</f>
        <v>0</v>
      </c>
      <c r="BM71" s="10">
        <f>'by L1'!BM71-'by L1'!BH71</f>
        <v>0</v>
      </c>
      <c r="BN71" s="10">
        <f>'by L1'!BN71-'by L1'!BI71</f>
        <v>0.10000000000000053</v>
      </c>
      <c r="BO71" s="64">
        <f>'by L1'!BO71-'by L1'!BJ71</f>
        <v>0.45000000000000018</v>
      </c>
      <c r="BP71" s="10">
        <f>'by L1'!BP71-'by L1'!BK71</f>
        <v>0.3199999999999994</v>
      </c>
      <c r="BQ71" s="10">
        <f>'by L1'!BQ71-'by L1'!BL71</f>
        <v>0.35000000000000053</v>
      </c>
      <c r="BR71" s="10">
        <f>'by L1'!BR71-'by L1'!BM71</f>
        <v>0.42999999999999972</v>
      </c>
      <c r="BS71" s="10">
        <f>'by L1'!BS71-'by L1'!BN71</f>
        <v>0.37999999999999989</v>
      </c>
      <c r="BT71" s="64">
        <f>'by L1'!BT71-'by L1'!BO71</f>
        <v>0.16000000000000014</v>
      </c>
      <c r="BU71" s="10">
        <f>'by L1'!BU71-'by L1'!BP71</f>
        <v>0.20000000000000018</v>
      </c>
      <c r="BV71" s="10">
        <f>'by L1'!BV71-'by L1'!BQ71</f>
        <v>9.9999999999999645E-2</v>
      </c>
      <c r="BW71" s="10">
        <f>'by L1'!BW71-'by L1'!BR71</f>
        <v>4.9999999999999822E-2</v>
      </c>
      <c r="BX71" s="10">
        <f>'by L1'!BX71-'by L1'!BS71</f>
        <v>0.12000000000000011</v>
      </c>
      <c r="BY71" s="65">
        <f>'by L1'!BT71-'by L1'!B71</f>
        <v>1.2999999999999998</v>
      </c>
      <c r="BZ71" s="144">
        <f>'by L1'!BU71-'by L1'!C71</f>
        <v>0.88999999999999968</v>
      </c>
      <c r="CA71" s="144">
        <f>'by L1'!BV71-'by L1'!D71</f>
        <v>0.20999999999999996</v>
      </c>
      <c r="CB71" s="144">
        <f>'by L1'!BW71-'by L1'!E71</f>
        <v>0.45999999999999996</v>
      </c>
      <c r="CC71" s="144">
        <f>'by L1'!BX71-'by L1'!F71</f>
        <v>0.71</v>
      </c>
      <c r="CD71" s="148">
        <f t="shared" si="17"/>
        <v>0</v>
      </c>
      <c r="CE71" s="116">
        <f t="shared" si="18"/>
        <v>0</v>
      </c>
      <c r="CF71" s="115">
        <f t="shared" si="19"/>
        <v>6</v>
      </c>
      <c r="CG71" s="114">
        <f t="shared" si="20"/>
        <v>15</v>
      </c>
      <c r="CH71" s="117">
        <f t="shared" si="21"/>
        <v>21</v>
      </c>
      <c r="CI71" s="118">
        <f t="shared" si="22"/>
        <v>10</v>
      </c>
      <c r="CJ71" s="119">
        <f t="shared" si="23"/>
        <v>6</v>
      </c>
      <c r="CK71" s="120">
        <f t="shared" si="24"/>
        <v>0</v>
      </c>
    </row>
    <row r="72" spans="1:89" x14ac:dyDescent="0.25">
      <c r="A72" s="26" t="s">
        <v>162</v>
      </c>
      <c r="G72" s="66"/>
      <c r="H72" s="12"/>
      <c r="I72" s="12"/>
      <c r="J72" s="12"/>
      <c r="K72" s="12"/>
      <c r="L72" s="66"/>
      <c r="M72" s="12"/>
      <c r="N72" s="12"/>
      <c r="O72" s="12"/>
      <c r="P72" s="12"/>
      <c r="Q72" s="66"/>
      <c r="R72" s="12"/>
      <c r="S72" s="12"/>
      <c r="T72" s="12"/>
      <c r="U72" s="12"/>
      <c r="V72" s="66"/>
      <c r="W72" s="12"/>
      <c r="X72" s="12"/>
      <c r="Y72" s="12"/>
      <c r="Z72" s="12"/>
      <c r="AA72" s="66"/>
      <c r="AB72" s="12"/>
      <c r="AC72" s="12"/>
      <c r="AD72" s="12"/>
      <c r="AE72" s="12"/>
      <c r="AF72" s="66"/>
      <c r="AG72" s="12"/>
      <c r="AH72" s="12"/>
      <c r="AI72" s="12"/>
      <c r="AJ72" s="12"/>
      <c r="AK72" s="66"/>
      <c r="AL72" s="12"/>
      <c r="AM72" s="12"/>
      <c r="AN72" s="12"/>
      <c r="AO72" s="12"/>
      <c r="AP72" s="65"/>
      <c r="AQ72" s="9"/>
      <c r="AR72" s="9"/>
      <c r="AS72" s="9"/>
      <c r="AT72" s="9"/>
      <c r="AU72" s="65"/>
      <c r="AV72" s="9"/>
      <c r="AW72" s="9"/>
      <c r="AX72" s="9"/>
      <c r="AY72" s="9"/>
      <c r="AZ72" s="65"/>
      <c r="BA72" s="9"/>
      <c r="BB72" s="9"/>
      <c r="BC72" s="9"/>
      <c r="BD72" s="9"/>
      <c r="BE72" s="65"/>
      <c r="BF72" s="9"/>
      <c r="BG72" s="9"/>
      <c r="BH72" s="9"/>
      <c r="BI72" s="9"/>
      <c r="BJ72" s="65"/>
      <c r="BK72" s="9"/>
      <c r="BL72" s="9"/>
      <c r="BM72" s="9"/>
      <c r="BN72" s="9"/>
      <c r="BO72" s="65"/>
      <c r="BP72" s="9"/>
      <c r="BQ72" s="9"/>
      <c r="BR72" s="9"/>
      <c r="BS72" s="9"/>
      <c r="BT72" s="65"/>
      <c r="BU72" s="9"/>
      <c r="BV72" s="9"/>
      <c r="BW72" s="9"/>
      <c r="BX72" s="9"/>
      <c r="BY72" s="65"/>
      <c r="BZ72" s="144"/>
      <c r="CA72" s="144"/>
      <c r="CB72" s="144"/>
      <c r="CC72" s="144"/>
      <c r="CD72" s="148"/>
      <c r="CE72" s="116"/>
      <c r="CF72" s="115"/>
      <c r="CG72" s="114"/>
      <c r="CH72" s="117"/>
      <c r="CI72" s="118"/>
      <c r="CJ72" s="119"/>
      <c r="CK72" s="120"/>
    </row>
    <row r="73" spans="1:89" x14ac:dyDescent="0.25">
      <c r="A73" s="26" t="s">
        <v>95</v>
      </c>
      <c r="G73" s="66">
        <f>'by L1'!G73-'by L1'!B73</f>
        <v>0.1800000000000006</v>
      </c>
      <c r="H73" s="12">
        <f>'by L1'!H73-'by L1'!C73</f>
        <v>-9.9999999999999645E-2</v>
      </c>
      <c r="I73" s="12">
        <f>'by L1'!I73-'by L1'!D73</f>
        <v>-9.9999999999997868E-3</v>
      </c>
      <c r="J73" s="12">
        <f>'by L1'!J73-'by L1'!E73</f>
        <v>0</v>
      </c>
      <c r="K73" s="12">
        <f>'by L1'!K73-'by L1'!F73</f>
        <v>2.0000000000000462E-2</v>
      </c>
      <c r="L73" s="66">
        <f>'by L1'!L73-'by L1'!G73</f>
        <v>0.14999999999999947</v>
      </c>
      <c r="M73" s="12">
        <f>'by L1'!M73-'by L1'!H73</f>
        <v>-2.0000000000000462E-2</v>
      </c>
      <c r="N73" s="12">
        <f>'by L1'!N73-'by L1'!I73</f>
        <v>-0.17999999999999972</v>
      </c>
      <c r="O73" s="12">
        <f>'by L1'!O73-'by L1'!J73</f>
        <v>0</v>
      </c>
      <c r="P73" s="12">
        <f>'by L1'!P73-'by L1'!K73</f>
        <v>-1.0000000000000675E-2</v>
      </c>
      <c r="Q73" s="66">
        <f>'by L1'!Q73-'by L1'!L73</f>
        <v>-9.9999999999999645E-2</v>
      </c>
      <c r="R73" s="12">
        <f>'by L1'!R73-'by L1'!M73</f>
        <v>-4.9999999999999822E-2</v>
      </c>
      <c r="S73" s="12">
        <f>'by L1'!S73-'by L1'!N73</f>
        <v>-0.14000000000000057</v>
      </c>
      <c r="T73" s="12">
        <f>'by L1'!T73-'by L1'!O73</f>
        <v>-9.9999999999999645E-2</v>
      </c>
      <c r="U73" s="12">
        <f>'by L1'!U73-'by L1'!P73</f>
        <v>-9.9999999999999645E-2</v>
      </c>
      <c r="V73" s="66">
        <f>'by L1'!V73-'by L1'!Q73</f>
        <v>-0.12000000000000011</v>
      </c>
      <c r="W73" s="12">
        <f>'by L1'!W73-'by L1'!R73</f>
        <v>-0.10000000000000053</v>
      </c>
      <c r="X73" s="12">
        <f>'by L1'!X73-'by L1'!S73</f>
        <v>-0.12000000000000011</v>
      </c>
      <c r="Y73" s="12">
        <f>'by L1'!Y73-'by L1'!T73</f>
        <v>-0.12000000000000011</v>
      </c>
      <c r="Z73" s="12">
        <f>'by L1'!Z73-'by L1'!U73</f>
        <v>-8.9999999999999858E-2</v>
      </c>
      <c r="AA73" s="65">
        <f>'by L1'!AA73-'by L1'!V73</f>
        <v>0.14999999999999947</v>
      </c>
      <c r="AB73" s="9">
        <f>'by L1'!AB73-'by L1'!W73</f>
        <v>7.0000000000000284E-2</v>
      </c>
      <c r="AC73" s="9">
        <f>'by L1'!AC73-'by L1'!X73</f>
        <v>4.0000000000000036E-2</v>
      </c>
      <c r="AD73" s="9">
        <f>'by L1'!AD73-'by L1'!Y73</f>
        <v>2.9999999999999361E-2</v>
      </c>
      <c r="AE73" s="9">
        <f>'by L1'!AE73-'by L1'!Z73</f>
        <v>4.9999999999999822E-2</v>
      </c>
      <c r="AF73" s="64">
        <f>'by L1'!AF73-'by L1'!AA73</f>
        <v>-3.9999999999999147E-2</v>
      </c>
      <c r="AG73" s="10">
        <f>'by L1'!AG73-'by L1'!AB73</f>
        <v>-5.9999999999999609E-2</v>
      </c>
      <c r="AH73" s="10">
        <f>'by L1'!AH73-'by L1'!AC73</f>
        <v>-8.9999999999999858E-2</v>
      </c>
      <c r="AI73" s="10">
        <f>'by L1'!AI73-'by L1'!AD73</f>
        <v>-5.9999999999999609E-2</v>
      </c>
      <c r="AJ73" s="10">
        <f>'by L1'!AJ73-'by L1'!AE73</f>
        <v>-7.0000000000000284E-2</v>
      </c>
      <c r="AK73" s="64">
        <f>'by L1'!AK73-'by L1'!AF73</f>
        <v>1.9999999999999574E-2</v>
      </c>
      <c r="AL73" s="10">
        <f>'by L1'!AL73-'by L1'!AG73</f>
        <v>1.9999999999999574E-2</v>
      </c>
      <c r="AM73" s="10">
        <f>'by L1'!AM73-'by L1'!AH73</f>
        <v>-1.9999999999999574E-2</v>
      </c>
      <c r="AN73" s="10">
        <f>'by L1'!AN73-'by L1'!AI73</f>
        <v>-5.9999999999999609E-2</v>
      </c>
      <c r="AO73" s="10">
        <f>'by L1'!AO73-'by L1'!AJ73</f>
        <v>-1.9999999999999574E-2</v>
      </c>
      <c r="AP73" s="64">
        <f>'by L1'!AP73-'by L1'!AK73</f>
        <v>9.9999999999999645E-2</v>
      </c>
      <c r="AQ73" s="10">
        <f>'by L1'!AQ73-'by L1'!AL73</f>
        <v>0</v>
      </c>
      <c r="AR73" s="10">
        <f>'by L1'!AR73-'by L1'!AM73</f>
        <v>9.9999999999999645E-2</v>
      </c>
      <c r="AS73" s="10">
        <f>'by L1'!AS73-'by L1'!AN73</f>
        <v>0</v>
      </c>
      <c r="AT73" s="10">
        <f>'by L1'!AT73-'by L1'!AO73</f>
        <v>0</v>
      </c>
      <c r="AU73" s="64">
        <f>'by L1'!AU73-'by L1'!AP73</f>
        <v>0</v>
      </c>
      <c r="AV73" s="10">
        <f>'by L1'!AV73-'by L1'!AQ73</f>
        <v>0.20000000000000018</v>
      </c>
      <c r="AW73" s="10">
        <f>'by L1'!AW73-'by L1'!AR73</f>
        <v>0</v>
      </c>
      <c r="AX73" s="10">
        <f>'by L1'!AX73-'by L1'!AS73</f>
        <v>9.9999999999999645E-2</v>
      </c>
      <c r="AY73" s="10">
        <f>'by L1'!AY73-'by L1'!AT73</f>
        <v>0.20000000000000018</v>
      </c>
      <c r="AZ73" s="64">
        <f>'by L1'!AZ73-'by L1'!AU73</f>
        <v>0</v>
      </c>
      <c r="BA73" s="10">
        <f>'by L1'!BA73-'by L1'!AV73</f>
        <v>9.9999999999999645E-2</v>
      </c>
      <c r="BB73" s="10">
        <f>'by L1'!BB73-'by L1'!AW73</f>
        <v>9.9999999999999645E-2</v>
      </c>
      <c r="BC73" s="10">
        <f>'by L1'!BC73-'by L1'!AX73</f>
        <v>0</v>
      </c>
      <c r="BD73" s="10">
        <f>'by L1'!BD73-'by L1'!AY73</f>
        <v>0</v>
      </c>
      <c r="BE73" s="65">
        <f>'by L1'!BE73-'by L1'!AZ73</f>
        <v>0.10000000000000053</v>
      </c>
      <c r="BF73" s="9">
        <f>'by L1'!BF73-'by L1'!BA73</f>
        <v>0.10000000000000053</v>
      </c>
      <c r="BG73" s="9">
        <f>'by L1'!BG73-'by L1'!BB73</f>
        <v>0</v>
      </c>
      <c r="BH73" s="9">
        <f>'by L1'!BH73-'by L1'!BC73</f>
        <v>9.9999999999999645E-2</v>
      </c>
      <c r="BI73" s="9">
        <f>'by L1'!BI73-'by L1'!BD73</f>
        <v>9.9999999999999645E-2</v>
      </c>
      <c r="BJ73" s="64">
        <f>'by L1'!BJ73-'by L1'!BE73</f>
        <v>0</v>
      </c>
      <c r="BK73" s="10">
        <f>'by L1'!BK73-'by L1'!BF73</f>
        <v>9.9999999999999645E-2</v>
      </c>
      <c r="BL73" s="10">
        <f>'by L1'!BL73-'by L1'!BG73</f>
        <v>0</v>
      </c>
      <c r="BM73" s="10">
        <f>'by L1'!BM73-'by L1'!BH73</f>
        <v>0</v>
      </c>
      <c r="BN73" s="10">
        <f>'by L1'!BN73-'by L1'!BI73</f>
        <v>0</v>
      </c>
      <c r="BO73" s="64">
        <f>'by L1'!BO73-'by L1'!BJ73</f>
        <v>0.37000000000000011</v>
      </c>
      <c r="BP73" s="10">
        <f>'by L1'!BP73-'by L1'!BK73</f>
        <v>0.27000000000000046</v>
      </c>
      <c r="BQ73" s="10">
        <f>'by L1'!BQ73-'by L1'!BL73</f>
        <v>0.27000000000000046</v>
      </c>
      <c r="BR73" s="10">
        <f>'by L1'!BR73-'by L1'!BM73</f>
        <v>0.30000000000000071</v>
      </c>
      <c r="BS73" s="10">
        <f>'by L1'!BS73-'by L1'!BN73</f>
        <v>0.29000000000000004</v>
      </c>
      <c r="BT73" s="64">
        <f>'by L1'!BT73-'by L1'!BO73</f>
        <v>0.13999999999999968</v>
      </c>
      <c r="BU73" s="10">
        <f>'by L1'!BU73-'by L1'!BP73</f>
        <v>0.21999999999999975</v>
      </c>
      <c r="BV73" s="10">
        <f>'by L1'!BV73-'by L1'!BQ73</f>
        <v>5.9999999999999609E-2</v>
      </c>
      <c r="BW73" s="10">
        <f>'by L1'!BW73-'by L1'!BR73</f>
        <v>4.9999999999999822E-2</v>
      </c>
      <c r="BX73" s="10">
        <f>'by L1'!BX73-'by L1'!BS73</f>
        <v>0.12000000000000011</v>
      </c>
      <c r="BY73" s="65">
        <f>'by L1'!BT73-'by L1'!B73</f>
        <v>0.95000000000000018</v>
      </c>
      <c r="BZ73" s="144">
        <f>'by L1'!BU73-'by L1'!C73</f>
        <v>0.75</v>
      </c>
      <c r="CA73" s="144">
        <f>'by L1'!BV73-'by L1'!D73</f>
        <v>9.9999999999997868E-3</v>
      </c>
      <c r="CB73" s="144">
        <f>'by L1'!BW73-'by L1'!E73</f>
        <v>0.24000000000000021</v>
      </c>
      <c r="CC73" s="144">
        <f>'by L1'!BX73-'by L1'!F73</f>
        <v>0.49000000000000021</v>
      </c>
      <c r="CD73" s="148">
        <f t="shared" ref="CD73:CD91" si="25">COUNTIF(B73:BX73, "&lt;-0.51")</f>
        <v>0</v>
      </c>
      <c r="CE73" s="116">
        <f t="shared" ref="CE73:CE91" si="26">COUNTIFS(B73:BX73,"&lt;-0.25",B73:BX73, "&gt;-0.51")</f>
        <v>0</v>
      </c>
      <c r="CF73" s="115">
        <f t="shared" ref="CF73:CF91" si="27">COUNTIFS(B73:BX73,"&lt;-0.11",B73:BX73, "&gt;-0.25")</f>
        <v>5</v>
      </c>
      <c r="CG73" s="114">
        <f t="shared" ref="CG73:CG91" si="28">COUNTIFS(B73:BX73,"&lt;-0.001",B73:BX73, "&gt;-0.11")</f>
        <v>18</v>
      </c>
      <c r="CH73" s="117">
        <f t="shared" ref="CH73:CH91" si="29">COUNTIFS(B73:BX73,"&gt;0.001",B73:BX73, "&lt;0.12")</f>
        <v>19</v>
      </c>
      <c r="CI73" s="118">
        <f t="shared" ref="CI73:CI91" si="30">COUNTIFS(B73:BX73,"&gt;0.11",B73:BX73, "&lt;0.26")</f>
        <v>8</v>
      </c>
      <c r="CJ73" s="119">
        <f t="shared" ref="CJ73:CJ91" si="31">COUNTIFS(B73:BX73,"&gt;0.25",B73:BX73, "&lt;0.51")</f>
        <v>5</v>
      </c>
      <c r="CK73" s="120">
        <f t="shared" ref="CK73:CK91" si="32">COUNTIF(B73:BX73, "&gt;0.51")</f>
        <v>0</v>
      </c>
    </row>
    <row r="74" spans="1:89" x14ac:dyDescent="0.25">
      <c r="A74" s="26" t="s">
        <v>148</v>
      </c>
      <c r="G74" s="65"/>
      <c r="H74" s="9"/>
      <c r="I74" s="9"/>
      <c r="J74" s="9"/>
      <c r="K74" s="9"/>
      <c r="L74" s="65"/>
      <c r="M74" s="9"/>
      <c r="N74" s="9"/>
      <c r="O74" s="9"/>
      <c r="P74" s="9"/>
      <c r="Q74" s="65"/>
      <c r="R74" s="9"/>
      <c r="S74" s="9"/>
      <c r="T74" s="9"/>
      <c r="U74" s="9"/>
      <c r="V74" s="65"/>
      <c r="W74" s="9"/>
      <c r="X74" s="9"/>
      <c r="Y74" s="9"/>
      <c r="Z74" s="9"/>
      <c r="AA74" s="65"/>
      <c r="AB74" s="9"/>
      <c r="AC74" s="9"/>
      <c r="AD74" s="9"/>
      <c r="AE74" s="9"/>
      <c r="AF74" s="64">
        <f>'by L1'!AF74-'by L1'!AA74</f>
        <v>8.9999999999999858E-2</v>
      </c>
      <c r="AG74" s="10">
        <f>'by L1'!AG74-'by L1'!AB74</f>
        <v>6.9999999999999396E-2</v>
      </c>
      <c r="AH74" s="10">
        <f>'by L1'!AH74-'by L1'!AC74</f>
        <v>9.9999999999997868E-3</v>
      </c>
      <c r="AI74" s="10">
        <f>'by L1'!AI74-'by L1'!AD74</f>
        <v>-7.0000000000000284E-2</v>
      </c>
      <c r="AJ74" s="10">
        <f>'by L1'!AJ74-'by L1'!AE74</f>
        <v>4.0000000000000036E-2</v>
      </c>
      <c r="AK74" s="64">
        <f>'by L1'!AK74-'by L1'!AF74</f>
        <v>8.9999999999999858E-2</v>
      </c>
      <c r="AL74" s="10">
        <f>'by L1'!AL74-'by L1'!AG74</f>
        <v>1.0000000000000675E-2</v>
      </c>
      <c r="AM74" s="10">
        <f>'by L1'!AM74-'by L1'!AH74</f>
        <v>3.0000000000000249E-2</v>
      </c>
      <c r="AN74" s="10">
        <f>'by L1'!AN74-'by L1'!AI74</f>
        <v>8.9999999999999858E-2</v>
      </c>
      <c r="AO74" s="10">
        <f>'by L1'!AO74-'by L1'!AJ74</f>
        <v>0</v>
      </c>
      <c r="AP74" s="64">
        <f>'by L1'!AP74-'by L1'!AK74</f>
        <v>0</v>
      </c>
      <c r="AQ74" s="10">
        <f>'by L1'!AQ74-'by L1'!AL74</f>
        <v>0</v>
      </c>
      <c r="AR74" s="10">
        <f>'by L1'!AR74-'by L1'!AM74</f>
        <v>0</v>
      </c>
      <c r="AS74" s="10">
        <f>'by L1'!AS74-'by L1'!AN74</f>
        <v>0</v>
      </c>
      <c r="AT74" s="10">
        <f>'by L1'!AT74-'by L1'!AO74</f>
        <v>0</v>
      </c>
      <c r="AU74" s="64">
        <f>'by L1'!AU74-'by L1'!AP74</f>
        <v>0.20000000000000018</v>
      </c>
      <c r="AV74" s="10">
        <f>'by L1'!AV74-'by L1'!AQ74</f>
        <v>0.29999999999999982</v>
      </c>
      <c r="AW74" s="10">
        <f>'by L1'!AW74-'by L1'!AR74</f>
        <v>0.29999999999999982</v>
      </c>
      <c r="AX74" s="10">
        <f>'by L1'!AX74-'by L1'!AS74</f>
        <v>0.20000000000000018</v>
      </c>
      <c r="AY74" s="10">
        <f>'by L1'!AY74-'by L1'!AT74</f>
        <v>0.30000000000000071</v>
      </c>
      <c r="AZ74" s="64"/>
      <c r="BA74" s="10"/>
      <c r="BB74" s="10"/>
      <c r="BC74" s="10"/>
      <c r="BD74" s="10"/>
      <c r="BE74" s="65"/>
      <c r="BF74" s="9"/>
      <c r="BG74" s="9"/>
      <c r="BH74" s="9"/>
      <c r="BI74" s="9"/>
      <c r="BJ74" s="65"/>
      <c r="BK74" s="9"/>
      <c r="BL74" s="9"/>
      <c r="BM74" s="9"/>
      <c r="BN74" s="9"/>
      <c r="BO74" s="65"/>
      <c r="BP74" s="9"/>
      <c r="BQ74" s="9"/>
      <c r="BR74" s="9"/>
      <c r="BS74" s="9"/>
      <c r="BT74" s="65"/>
      <c r="BU74" s="9"/>
      <c r="BV74" s="9"/>
      <c r="BW74" s="9"/>
      <c r="BX74" s="9"/>
      <c r="BY74" s="65"/>
      <c r="BZ74" s="144"/>
      <c r="CA74" s="144"/>
      <c r="CB74" s="144"/>
      <c r="CC74" s="144"/>
      <c r="CD74" s="148">
        <f t="shared" si="25"/>
        <v>0</v>
      </c>
      <c r="CE74" s="116">
        <f t="shared" si="26"/>
        <v>0</v>
      </c>
      <c r="CF74" s="115">
        <f t="shared" si="27"/>
        <v>0</v>
      </c>
      <c r="CG74" s="114">
        <f t="shared" si="28"/>
        <v>1</v>
      </c>
      <c r="CH74" s="117">
        <f t="shared" si="29"/>
        <v>8</v>
      </c>
      <c r="CI74" s="118">
        <f t="shared" si="30"/>
        <v>2</v>
      </c>
      <c r="CJ74" s="119">
        <f t="shared" si="31"/>
        <v>3</v>
      </c>
      <c r="CK74" s="120">
        <f t="shared" si="32"/>
        <v>0</v>
      </c>
    </row>
    <row r="75" spans="1:89" x14ac:dyDescent="0.25">
      <c r="A75" s="26" t="s">
        <v>126</v>
      </c>
      <c r="G75" s="66"/>
      <c r="H75" s="12"/>
      <c r="I75" s="12"/>
      <c r="J75" s="12"/>
      <c r="K75" s="12"/>
      <c r="L75" s="66"/>
      <c r="M75" s="12"/>
      <c r="N75" s="12"/>
      <c r="O75" s="12"/>
      <c r="P75" s="12"/>
      <c r="Q75" s="66"/>
      <c r="R75" s="12"/>
      <c r="S75" s="12"/>
      <c r="T75" s="12"/>
      <c r="U75" s="12"/>
      <c r="V75" s="66"/>
      <c r="W75" s="12"/>
      <c r="X75" s="12"/>
      <c r="Y75" s="12"/>
      <c r="Z75" s="12"/>
      <c r="AA75" s="66"/>
      <c r="AB75" s="12"/>
      <c r="AC75" s="12"/>
      <c r="AD75" s="12"/>
      <c r="AE75" s="12"/>
      <c r="AF75" s="66"/>
      <c r="AG75" s="12"/>
      <c r="AH75" s="12"/>
      <c r="AI75" s="12"/>
      <c r="AJ75" s="12"/>
      <c r="AK75" s="66"/>
      <c r="AL75" s="12"/>
      <c r="AM75" s="12"/>
      <c r="AN75" s="12"/>
      <c r="AO75" s="12"/>
      <c r="AP75" s="64"/>
      <c r="AQ75" s="10"/>
      <c r="AR75" s="10"/>
      <c r="AS75" s="10"/>
      <c r="AT75" s="10"/>
      <c r="AU75" s="64">
        <f>'by L1'!AU75-'by L1'!AP75</f>
        <v>-0.20000000000000018</v>
      </c>
      <c r="AV75" s="10">
        <f>'by L1'!AV75-'by L1'!AQ75</f>
        <v>-9.9999999999999645E-2</v>
      </c>
      <c r="AW75" s="10">
        <f>'by L1'!AW75-'by L1'!AR75</f>
        <v>-0.29999999999999982</v>
      </c>
      <c r="AX75" s="10">
        <f>'by L1'!AX75-'by L1'!AS75</f>
        <v>0</v>
      </c>
      <c r="AY75" s="10">
        <f>'by L1'!AY75-'by L1'!AT75</f>
        <v>-9.9999999999999645E-2</v>
      </c>
      <c r="AZ75" s="65"/>
      <c r="BA75" s="9"/>
      <c r="BB75" s="9"/>
      <c r="BC75" s="9"/>
      <c r="BD75" s="9"/>
      <c r="BE75" s="65">
        <f>'by L1'!BE75-'by L1'!AU75</f>
        <v>0.5</v>
      </c>
      <c r="BF75" s="9">
        <f>'by L1'!BF75-'by L1'!AV75</f>
        <v>0.29999999999999982</v>
      </c>
      <c r="BG75" s="9">
        <f>'by L1'!BG75-'by L1'!AW75</f>
        <v>0</v>
      </c>
      <c r="BH75" s="9">
        <f>'by L1'!BH75-'by L1'!AX75</f>
        <v>-9.9999999999999645E-2</v>
      </c>
      <c r="BI75" s="9">
        <f>'by L1'!BI75-'by L1'!AY75</f>
        <v>0.20000000000000018</v>
      </c>
      <c r="BJ75" s="64">
        <f>'by L1'!BJ75-'by L1'!BE75</f>
        <v>0.10000000000000053</v>
      </c>
      <c r="BK75" s="10">
        <f>'by L1'!BK75-'by L1'!BF75</f>
        <v>0.20000000000000018</v>
      </c>
      <c r="BL75" s="10">
        <f>'by L1'!BL75-'by L1'!BG75</f>
        <v>0.10000000000000053</v>
      </c>
      <c r="BM75" s="10">
        <f>'by L1'!BM75-'by L1'!BH75</f>
        <v>-0.10000000000000053</v>
      </c>
      <c r="BN75" s="10">
        <f>'by L1'!BN75-'by L1'!BI75</f>
        <v>0</v>
      </c>
      <c r="BO75" s="64">
        <f>'by L1'!BO75-'by L1'!BJ75</f>
        <v>0.39999999999999947</v>
      </c>
      <c r="BP75" s="10">
        <f>'by L1'!BP75-'by L1'!BK75</f>
        <v>0.17999999999999972</v>
      </c>
      <c r="BQ75" s="10">
        <f>'by L1'!BQ75-'by L1'!BL75</f>
        <v>0.33000000000000007</v>
      </c>
      <c r="BR75" s="10">
        <f>'by L1'!BR75-'by L1'!BM75</f>
        <v>0.39000000000000057</v>
      </c>
      <c r="BS75" s="10">
        <f>'by L1'!BS75-'by L1'!BN75</f>
        <v>0.33999999999999986</v>
      </c>
      <c r="BT75" s="64">
        <f>'by L1'!BT75-'by L1'!BO75</f>
        <v>0.15000000000000036</v>
      </c>
      <c r="BU75" s="10">
        <f>'by L1'!BU75-'by L1'!BP75</f>
        <v>0.1800000000000006</v>
      </c>
      <c r="BV75" s="10">
        <f>'by L1'!BV75-'by L1'!BQ75</f>
        <v>-0.41000000000000014</v>
      </c>
      <c r="BW75" s="10">
        <f>'by L1'!BW75-'by L1'!BR75</f>
        <v>7.9999999999999183E-2</v>
      </c>
      <c r="BX75" s="10">
        <f>'by L1'!BX75-'by L1'!BS75</f>
        <v>0</v>
      </c>
      <c r="BY75" s="65">
        <f>'by L1'!BT75-'by L1'!AP75</f>
        <v>0.95000000000000018</v>
      </c>
      <c r="BZ75" s="144">
        <f>'by L1'!BU75-'by L1'!AQ75</f>
        <v>0.76000000000000068</v>
      </c>
      <c r="CA75" s="144">
        <f>'by L1'!BV75-'by L1'!AR75</f>
        <v>-0.27999999999999936</v>
      </c>
      <c r="CB75" s="144">
        <f>'by L1'!BW75-'by L1'!AS75</f>
        <v>0.26999999999999957</v>
      </c>
      <c r="CC75" s="144">
        <f>'by L1'!BX75-'by L1'!AT75</f>
        <v>0.44000000000000039</v>
      </c>
      <c r="CD75" s="148">
        <f t="shared" si="25"/>
        <v>0</v>
      </c>
      <c r="CE75" s="116">
        <f t="shared" si="26"/>
        <v>2</v>
      </c>
      <c r="CF75" s="115">
        <f t="shared" si="27"/>
        <v>1</v>
      </c>
      <c r="CG75" s="114">
        <f t="shared" si="28"/>
        <v>4</v>
      </c>
      <c r="CH75" s="117">
        <f t="shared" si="29"/>
        <v>3</v>
      </c>
      <c r="CI75" s="118">
        <f t="shared" si="30"/>
        <v>5</v>
      </c>
      <c r="CJ75" s="119">
        <f t="shared" si="31"/>
        <v>6</v>
      </c>
      <c r="CK75" s="120">
        <f t="shared" si="32"/>
        <v>0</v>
      </c>
    </row>
    <row r="76" spans="1:89" x14ac:dyDescent="0.25">
      <c r="A76" s="26" t="s">
        <v>96</v>
      </c>
      <c r="G76" s="66">
        <f>'by L1'!G76-'by L1'!B76</f>
        <v>3.0000000000000249E-2</v>
      </c>
      <c r="H76" s="12">
        <f>'by L1'!H76-'by L1'!C76</f>
        <v>-0.10999999999999943</v>
      </c>
      <c r="I76" s="12">
        <f>'by L1'!I76-'by L1'!D76</f>
        <v>-4.9999999999999822E-2</v>
      </c>
      <c r="J76" s="12">
        <f>'by L1'!J76-'by L1'!E76</f>
        <v>0</v>
      </c>
      <c r="K76" s="12">
        <f>'by L1'!K76-'by L1'!F76</f>
        <v>-2.0000000000000462E-2</v>
      </c>
      <c r="L76" s="66">
        <f>'by L1'!L76-'by L1'!G76</f>
        <v>0.37000000000000011</v>
      </c>
      <c r="M76" s="12">
        <f>'by L1'!M76-'by L1'!H76</f>
        <v>0.27999999999999936</v>
      </c>
      <c r="N76" s="12">
        <f>'by L1'!N76-'by L1'!I76</f>
        <v>0.19999999999999929</v>
      </c>
      <c r="O76" s="12">
        <f>'by L1'!O76-'by L1'!J76</f>
        <v>0.37999999999999989</v>
      </c>
      <c r="P76" s="12">
        <f>'by L1'!P76-'by L1'!K76</f>
        <v>0.29000000000000004</v>
      </c>
      <c r="Q76" s="66">
        <f>'by L1'!Q76-'by L1'!L76</f>
        <v>0.11999999999999922</v>
      </c>
      <c r="R76" s="12">
        <f>'by L1'!R76-'by L1'!M76</f>
        <v>0.12000000000000011</v>
      </c>
      <c r="S76" s="12">
        <f>'by L1'!S76-'by L1'!N76</f>
        <v>0.13000000000000078</v>
      </c>
      <c r="T76" s="12">
        <f>'by L1'!T76-'by L1'!O76</f>
        <v>8.9999999999999858E-2</v>
      </c>
      <c r="U76" s="12">
        <f>'by L1'!U76-'by L1'!P76</f>
        <v>0.12000000000000011</v>
      </c>
      <c r="V76" s="66">
        <f>'by L1'!V76-'by L1'!Q76</f>
        <v>-0.13999999999999968</v>
      </c>
      <c r="W76" s="12">
        <f>'by L1'!W76-'by L1'!R76</f>
        <v>-7.0000000000000284E-2</v>
      </c>
      <c r="X76" s="12">
        <f>'by L1'!X76-'by L1'!S76</f>
        <v>-8.0000000000000071E-2</v>
      </c>
      <c r="Y76" s="12">
        <f>'by L1'!Y76-'by L1'!T76</f>
        <v>-0.12000000000000011</v>
      </c>
      <c r="Z76" s="12">
        <f>'by L1'!Z76-'by L1'!U76</f>
        <v>-0.12999999999999989</v>
      </c>
      <c r="AA76" s="65">
        <f>'by L1'!AA76-'by L1'!V76</f>
        <v>-5.9999999999999609E-2</v>
      </c>
      <c r="AB76" s="9">
        <f>'by L1'!AB76-'by L1'!W76</f>
        <v>-0.1899999999999995</v>
      </c>
      <c r="AC76" s="9">
        <f>'by L1'!AC76-'by L1'!X76</f>
        <v>-7.0000000000000284E-2</v>
      </c>
      <c r="AD76" s="9">
        <f>'by L1'!AD76-'by L1'!Y76</f>
        <v>-8.9999999999999858E-2</v>
      </c>
      <c r="AE76" s="9">
        <f>'by L1'!AE76-'by L1'!Z76</f>
        <v>-8.0000000000000071E-2</v>
      </c>
      <c r="AF76" s="64">
        <f>'by L1'!AF76-'by L1'!AA76</f>
        <v>0.20999999999999996</v>
      </c>
      <c r="AG76" s="10">
        <f>'by L1'!AG76-'by L1'!AB76</f>
        <v>0.16000000000000014</v>
      </c>
      <c r="AH76" s="10">
        <f>'by L1'!AH76-'by L1'!AC76</f>
        <v>7.0000000000000284E-2</v>
      </c>
      <c r="AI76" s="10">
        <f>'by L1'!AI76-'by L1'!AD76</f>
        <v>8.0000000000000071E-2</v>
      </c>
      <c r="AJ76" s="10">
        <f>'by L1'!AJ76-'by L1'!AE76</f>
        <v>0.12999999999999989</v>
      </c>
      <c r="AK76" s="64">
        <f>'by L1'!AK76-'by L1'!AF76</f>
        <v>8.9999999999999858E-2</v>
      </c>
      <c r="AL76" s="10">
        <f>'by L1'!AL76-'by L1'!AG76</f>
        <v>-4.0000000000000036E-2</v>
      </c>
      <c r="AM76" s="10">
        <f>'by L1'!AM76-'by L1'!AH76</f>
        <v>4.0000000000000036E-2</v>
      </c>
      <c r="AN76" s="10">
        <f>'by L1'!AN76-'by L1'!AI76</f>
        <v>5.9999999999999609E-2</v>
      </c>
      <c r="AO76" s="10">
        <f>'by L1'!AO76-'by L1'!AJ76</f>
        <v>0</v>
      </c>
      <c r="AP76" s="64">
        <f>'by L1'!AP76-'by L1'!AK76</f>
        <v>-0.10000000000000053</v>
      </c>
      <c r="AQ76" s="10">
        <f>'by L1'!AQ76-'by L1'!AL76</f>
        <v>9.9999999999999645E-2</v>
      </c>
      <c r="AR76" s="10">
        <f>'by L1'!AR76-'by L1'!AM76</f>
        <v>0</v>
      </c>
      <c r="AS76" s="10">
        <f>'by L1'!AS76-'by L1'!AN76</f>
        <v>0</v>
      </c>
      <c r="AT76" s="10">
        <f>'by L1'!AT76-'by L1'!AO76</f>
        <v>0.10000000000000053</v>
      </c>
      <c r="AU76" s="64">
        <f>'by L1'!AU76-'by L1'!AP76</f>
        <v>0.10000000000000053</v>
      </c>
      <c r="AV76" s="10">
        <f>'by L1'!AV76-'by L1'!AQ76</f>
        <v>0.10000000000000053</v>
      </c>
      <c r="AW76" s="10">
        <f>'by L1'!AW76-'by L1'!AR76</f>
        <v>9.9999999999999645E-2</v>
      </c>
      <c r="AX76" s="10">
        <f>'by L1'!AX76-'by L1'!AS76</f>
        <v>0.10000000000000053</v>
      </c>
      <c r="AY76" s="10">
        <f>'by L1'!AY76-'by L1'!AT76</f>
        <v>0</v>
      </c>
      <c r="AZ76" s="64">
        <f>'by L1'!AZ76-'by L1'!AU76</f>
        <v>-0.29999999999999982</v>
      </c>
      <c r="BA76" s="10">
        <f>'by L1'!BA76-'by L1'!AV76</f>
        <v>-0.30000000000000071</v>
      </c>
      <c r="BB76" s="10">
        <f>'by L1'!BB76-'by L1'!AW76</f>
        <v>-9.9999999999999645E-2</v>
      </c>
      <c r="BC76" s="10">
        <f>'by L1'!BC76-'by L1'!AX76</f>
        <v>-0.20000000000000018</v>
      </c>
      <c r="BD76" s="10">
        <f>'by L1'!BD76-'by L1'!AY76</f>
        <v>-0.20000000000000018</v>
      </c>
      <c r="BE76" s="65">
        <f>'by L1'!BE76-'by L1'!AZ76</f>
        <v>0</v>
      </c>
      <c r="BF76" s="9">
        <f>'by L1'!BF76-'by L1'!BA76</f>
        <v>0</v>
      </c>
      <c r="BG76" s="9">
        <f>'by L1'!BG76-'by L1'!BB76</f>
        <v>-0.10000000000000053</v>
      </c>
      <c r="BH76" s="9">
        <f>'by L1'!BH76-'by L1'!BC76</f>
        <v>-0.10000000000000053</v>
      </c>
      <c r="BI76" s="9">
        <f>'by L1'!BI76-'by L1'!BD76</f>
        <v>0</v>
      </c>
      <c r="BJ76" s="64">
        <f>'by L1'!BJ76-'by L1'!BE76</f>
        <v>-0.10000000000000053</v>
      </c>
      <c r="BK76" s="10">
        <f>'by L1'!BK76-'by L1'!BF76</f>
        <v>0</v>
      </c>
      <c r="BL76" s="10">
        <f>'by L1'!BL76-'by L1'!BG76</f>
        <v>0</v>
      </c>
      <c r="BM76" s="10">
        <f>'by L1'!BM76-'by L1'!BH76</f>
        <v>0.10000000000000053</v>
      </c>
      <c r="BN76" s="10">
        <f>'by L1'!BN76-'by L1'!BI76</f>
        <v>0</v>
      </c>
      <c r="BO76" s="64">
        <f>'by L1'!BO76-'by L1'!BJ76</f>
        <v>-0.22999999999999954</v>
      </c>
      <c r="BP76" s="10">
        <f>'by L1'!BP76-'by L1'!BK76</f>
        <v>-0.25999999999999979</v>
      </c>
      <c r="BQ76" s="10">
        <f>'by L1'!BQ76-'by L1'!BL76</f>
        <v>-0.20999999999999996</v>
      </c>
      <c r="BR76" s="10">
        <f>'by L1'!BR76-'by L1'!BM76</f>
        <v>-0.19000000000000039</v>
      </c>
      <c r="BS76" s="10">
        <f>'by L1'!BS76-'by L1'!BN76</f>
        <v>-0.25</v>
      </c>
      <c r="BT76" s="65"/>
      <c r="BU76" s="9"/>
      <c r="BV76" s="9"/>
      <c r="BW76" s="9"/>
      <c r="BX76" s="9"/>
      <c r="BY76" s="65">
        <f>'by L1'!BO76-'by L1'!B76</f>
        <v>-9.9999999999997868E-3</v>
      </c>
      <c r="BZ76" s="144">
        <f>'by L1'!BP76-'by L1'!C76</f>
        <v>-0.20999999999999996</v>
      </c>
      <c r="CA76" s="144">
        <f>'by L1'!BQ76-'by L1'!D76</f>
        <v>-7.0000000000000284E-2</v>
      </c>
      <c r="CB76" s="144">
        <f>'by L1'!BR76-'by L1'!E76</f>
        <v>0.10999999999999943</v>
      </c>
      <c r="CC76" s="144">
        <f>'by L1'!BS76-'by L1'!F76</f>
        <v>-4.0000000000000036E-2</v>
      </c>
      <c r="CD76" s="148">
        <f t="shared" si="25"/>
        <v>0</v>
      </c>
      <c r="CE76" s="116">
        <f t="shared" si="26"/>
        <v>3</v>
      </c>
      <c r="CF76" s="115">
        <f t="shared" si="27"/>
        <v>9</v>
      </c>
      <c r="CG76" s="114">
        <f t="shared" si="28"/>
        <v>15</v>
      </c>
      <c r="CH76" s="117">
        <f t="shared" si="29"/>
        <v>15</v>
      </c>
      <c r="CI76" s="118">
        <f t="shared" si="30"/>
        <v>8</v>
      </c>
      <c r="CJ76" s="119">
        <f t="shared" si="31"/>
        <v>4</v>
      </c>
      <c r="CK76" s="120">
        <f t="shared" si="32"/>
        <v>0</v>
      </c>
    </row>
    <row r="77" spans="1:89" x14ac:dyDescent="0.25">
      <c r="A77" s="26" t="s">
        <v>97</v>
      </c>
      <c r="G77" s="66"/>
      <c r="H77" s="12"/>
      <c r="I77" s="12"/>
      <c r="J77" s="12"/>
      <c r="K77" s="12"/>
      <c r="L77" s="66"/>
      <c r="M77" s="12"/>
      <c r="N77" s="12"/>
      <c r="O77" s="12"/>
      <c r="P77" s="12"/>
      <c r="Q77" s="66"/>
      <c r="R77" s="12"/>
      <c r="S77" s="12"/>
      <c r="T77" s="12"/>
      <c r="U77" s="12"/>
      <c r="V77" s="66"/>
      <c r="W77" s="12"/>
      <c r="X77" s="12"/>
      <c r="Y77" s="12"/>
      <c r="Z77" s="12"/>
      <c r="AA77" s="66"/>
      <c r="AB77" s="12"/>
      <c r="AC77" s="12"/>
      <c r="AD77" s="12"/>
      <c r="AE77" s="12"/>
      <c r="AF77" s="64">
        <f>'by L1'!AF77-'by L1'!AA77</f>
        <v>0.42999999999999972</v>
      </c>
      <c r="AG77" s="10">
        <f>'by L1'!AG77-'by L1'!AB77</f>
        <v>0.33000000000000007</v>
      </c>
      <c r="AH77" s="10">
        <f>'by L1'!AH77-'by L1'!AC77</f>
        <v>0.24000000000000021</v>
      </c>
      <c r="AI77" s="10">
        <f>'by L1'!AI77-'by L1'!AD77</f>
        <v>0.35000000000000053</v>
      </c>
      <c r="AJ77" s="10">
        <f>'by L1'!AJ77-'by L1'!AE77</f>
        <v>0.33000000000000007</v>
      </c>
      <c r="AK77" s="64">
        <f>'by L1'!AK77-'by L1'!AF77</f>
        <v>0.19000000000000039</v>
      </c>
      <c r="AL77" s="10">
        <f>'by L1'!AL77-'by L1'!AG77</f>
        <v>0.12999999999999989</v>
      </c>
      <c r="AM77" s="10">
        <f>'by L1'!AM77-'by L1'!AH77</f>
        <v>6.9999999999999396E-2</v>
      </c>
      <c r="AN77" s="10">
        <f>'by L1'!AN77-'by L1'!AI77</f>
        <v>-2.0000000000000462E-2</v>
      </c>
      <c r="AO77" s="10">
        <f>'by L1'!AO77-'by L1'!AJ77</f>
        <v>0.10000000000000053</v>
      </c>
      <c r="AP77" s="64">
        <f>'by L1'!AP77-'by L1'!AK77</f>
        <v>0</v>
      </c>
      <c r="AQ77" s="10">
        <f>'by L1'!AQ77-'by L1'!AL77</f>
        <v>-0.10000000000000053</v>
      </c>
      <c r="AR77" s="10">
        <f>'by L1'!AR77-'by L1'!AM77</f>
        <v>0</v>
      </c>
      <c r="AS77" s="10">
        <f>'by L1'!AS77-'by L1'!AN77</f>
        <v>0</v>
      </c>
      <c r="AT77" s="10">
        <f>'by L1'!AT77-'by L1'!AO77</f>
        <v>0</v>
      </c>
      <c r="AU77" s="64">
        <f>'by L1'!AU77-'by L1'!AP77</f>
        <v>-0.10000000000000053</v>
      </c>
      <c r="AV77" s="10">
        <f>'by L1'!AV77-'by L1'!AQ77</f>
        <v>0</v>
      </c>
      <c r="AW77" s="10">
        <f>'by L1'!AW77-'by L1'!AR77</f>
        <v>0</v>
      </c>
      <c r="AX77" s="10">
        <f>'by L1'!AX77-'by L1'!AS77</f>
        <v>0</v>
      </c>
      <c r="AY77" s="10">
        <f>'by L1'!AY77-'by L1'!AT77</f>
        <v>-0.10000000000000053</v>
      </c>
      <c r="AZ77" s="64">
        <f>'by L1'!AZ77-'by L1'!AU77</f>
        <v>0</v>
      </c>
      <c r="BA77" s="10">
        <f>'by L1'!BA77-'by L1'!AV77</f>
        <v>0</v>
      </c>
      <c r="BB77" s="10">
        <f>'by L1'!BB77-'by L1'!AW77</f>
        <v>0</v>
      </c>
      <c r="BC77" s="10">
        <f>'by L1'!BC77-'by L1'!AX77</f>
        <v>0</v>
      </c>
      <c r="BD77" s="10">
        <f>'by L1'!BD77-'by L1'!AY77</f>
        <v>0.10000000000000053</v>
      </c>
      <c r="BE77" s="65">
        <f>'by L1'!BE77-'by L1'!AZ77</f>
        <v>0</v>
      </c>
      <c r="BF77" s="9">
        <f>'by L1'!BF77-'by L1'!BA77</f>
        <v>0</v>
      </c>
      <c r="BG77" s="9">
        <f>'by L1'!BG77-'by L1'!BB77</f>
        <v>-9.9999999999999645E-2</v>
      </c>
      <c r="BH77" s="9">
        <f>'by L1'!BH77-'by L1'!BC77</f>
        <v>0</v>
      </c>
      <c r="BI77" s="9">
        <f>'by L1'!BI77-'by L1'!BD77</f>
        <v>-0.10000000000000053</v>
      </c>
      <c r="BJ77" s="64">
        <f>'by L1'!BJ77-'by L1'!BE77</f>
        <v>0</v>
      </c>
      <c r="BK77" s="10">
        <f>'by L1'!BK77-'by L1'!BF77</f>
        <v>-9.9999999999999645E-2</v>
      </c>
      <c r="BL77" s="10">
        <f>'by L1'!BL77-'by L1'!BG77</f>
        <v>0</v>
      </c>
      <c r="BM77" s="10">
        <f>'by L1'!BM77-'by L1'!BH77</f>
        <v>0</v>
      </c>
      <c r="BN77" s="10">
        <f>'by L1'!BN77-'by L1'!BI77</f>
        <v>0</v>
      </c>
      <c r="BO77" s="64">
        <f>'by L1'!BO77-'by L1'!BJ77</f>
        <v>0.23000000000000043</v>
      </c>
      <c r="BP77" s="10">
        <f>'by L1'!BP77-'by L1'!BK77</f>
        <v>0.16999999999999993</v>
      </c>
      <c r="BQ77" s="10">
        <f>'by L1'!BQ77-'by L1'!BL77</f>
        <v>9.9999999999997868E-3</v>
      </c>
      <c r="BR77" s="10">
        <f>'by L1'!BR77-'by L1'!BM77</f>
        <v>0.14000000000000057</v>
      </c>
      <c r="BS77" s="10">
        <f>'by L1'!BS77-'by L1'!BN77</f>
        <v>0.13000000000000078</v>
      </c>
      <c r="BT77" s="64">
        <f>'by L1'!BT77-'by L1'!BO77</f>
        <v>8.9999999999999858E-2</v>
      </c>
      <c r="BU77" s="10">
        <f>'by L1'!BU77-'by L1'!BP77</f>
        <v>0.12999999999999989</v>
      </c>
      <c r="BV77" s="10">
        <f>'by L1'!BV77-'by L1'!BQ77</f>
        <v>2.0000000000000462E-2</v>
      </c>
      <c r="BW77" s="10">
        <f>'by L1'!BW77-'by L1'!BR77</f>
        <v>1.9999999999999574E-2</v>
      </c>
      <c r="BX77" s="10">
        <f>'by L1'!BX77-'by L1'!BS77</f>
        <v>5.9999999999999609E-2</v>
      </c>
      <c r="BY77" s="65">
        <f>'by L1'!BT77-'by L1'!AA77</f>
        <v>0.83999999999999986</v>
      </c>
      <c r="BZ77" s="144">
        <f>'by L1'!BU77-'by L1'!AB77</f>
        <v>0.55999999999999961</v>
      </c>
      <c r="CA77" s="144">
        <f>'by L1'!BV77-'by L1'!AC77</f>
        <v>0.24000000000000021</v>
      </c>
      <c r="CB77" s="144">
        <f>'by L1'!BW77-'by L1'!AD77</f>
        <v>0.49000000000000021</v>
      </c>
      <c r="CC77" s="144">
        <f>'by L1'!BX77-'by L1'!AE77</f>
        <v>0.52000000000000046</v>
      </c>
      <c r="CD77" s="148">
        <f t="shared" si="25"/>
        <v>0</v>
      </c>
      <c r="CE77" s="116">
        <f t="shared" si="26"/>
        <v>0</v>
      </c>
      <c r="CF77" s="115">
        <f t="shared" si="27"/>
        <v>0</v>
      </c>
      <c r="CG77" s="114">
        <f t="shared" si="28"/>
        <v>7</v>
      </c>
      <c r="CH77" s="117">
        <f t="shared" si="29"/>
        <v>8</v>
      </c>
      <c r="CI77" s="118">
        <f t="shared" si="30"/>
        <v>8</v>
      </c>
      <c r="CJ77" s="119">
        <f t="shared" si="31"/>
        <v>4</v>
      </c>
      <c r="CK77" s="120">
        <f t="shared" si="32"/>
        <v>0</v>
      </c>
    </row>
    <row r="78" spans="1:89" x14ac:dyDescent="0.25">
      <c r="A78" s="26" t="s">
        <v>98</v>
      </c>
      <c r="G78" s="66">
        <f>'by L1'!G78-'by L1'!B78</f>
        <v>0.12000000000000011</v>
      </c>
      <c r="H78" s="12">
        <f>'by L1'!H78-'by L1'!C78</f>
        <v>4.0000000000000036E-2</v>
      </c>
      <c r="I78" s="12">
        <f>'by L1'!I78-'by L1'!D78</f>
        <v>-9.9999999999997868E-3</v>
      </c>
      <c r="J78" s="12">
        <f>'by L1'!J78-'by L1'!E78</f>
        <v>9.9999999999997868E-3</v>
      </c>
      <c r="K78" s="12">
        <f>'by L1'!K78-'by L1'!F78</f>
        <v>4.9999999999999822E-2</v>
      </c>
      <c r="L78" s="66">
        <f>'by L1'!L78-'by L1'!G78</f>
        <v>0.16000000000000014</v>
      </c>
      <c r="M78" s="12">
        <f>'by L1'!M78-'by L1'!H78</f>
        <v>-8.0000000000000071E-2</v>
      </c>
      <c r="N78" s="12">
        <f>'by L1'!N78-'by L1'!I78</f>
        <v>-8.0000000000000071E-2</v>
      </c>
      <c r="O78" s="12">
        <f>'by L1'!O78-'by L1'!J78</f>
        <v>0.12999999999999989</v>
      </c>
      <c r="P78" s="12">
        <f>'by L1'!P78-'by L1'!K78</f>
        <v>2.9999999999999361E-2</v>
      </c>
      <c r="Q78" s="66">
        <f>'by L1'!Q78-'by L1'!L78</f>
        <v>3.0000000000000249E-2</v>
      </c>
      <c r="R78" s="12">
        <f>'by L1'!R78-'by L1'!M78</f>
        <v>0.16000000000000014</v>
      </c>
      <c r="S78" s="12">
        <f>'by L1'!S78-'by L1'!N78</f>
        <v>6.0000000000000497E-2</v>
      </c>
      <c r="T78" s="12">
        <f>'by L1'!T78-'by L1'!O78</f>
        <v>8.0000000000000071E-2</v>
      </c>
      <c r="U78" s="12">
        <f>'by L1'!U78-'by L1'!P78</f>
        <v>7.0000000000000284E-2</v>
      </c>
      <c r="V78" s="66">
        <f>'by L1'!V78-'by L1'!Q78</f>
        <v>-0.10000000000000053</v>
      </c>
      <c r="W78" s="12">
        <f>'by L1'!W78-'by L1'!R78</f>
        <v>-2.0000000000000462E-2</v>
      </c>
      <c r="X78" s="12">
        <f>'by L1'!X78-'by L1'!S78</f>
        <v>-7.0000000000000284E-2</v>
      </c>
      <c r="Y78" s="12">
        <f>'by L1'!Y78-'by L1'!T78</f>
        <v>-5.9999999999999609E-2</v>
      </c>
      <c r="Z78" s="12">
        <f>'by L1'!Z78-'by L1'!U78</f>
        <v>-7.0000000000000284E-2</v>
      </c>
      <c r="AA78" s="65">
        <f>'by L1'!AA78-'by L1'!V78</f>
        <v>0.27000000000000046</v>
      </c>
      <c r="AB78" s="9">
        <f>'by L1'!AB78-'by L1'!W78</f>
        <v>0.12999999999999989</v>
      </c>
      <c r="AC78" s="9">
        <f>'by L1'!AC78-'by L1'!X78</f>
        <v>0.19000000000000039</v>
      </c>
      <c r="AD78" s="9">
        <f>'by L1'!AD78-'by L1'!Y78</f>
        <v>0.14999999999999947</v>
      </c>
      <c r="AE78" s="9">
        <f>'by L1'!AE78-'by L1'!Z78</f>
        <v>0.21000000000000085</v>
      </c>
      <c r="AF78" s="64">
        <f>'by L1'!AF78-'by L1'!AA78</f>
        <v>7.0000000000000284E-2</v>
      </c>
      <c r="AG78" s="10">
        <f>'by L1'!AG78-'by L1'!AB78</f>
        <v>-4.0000000000000036E-2</v>
      </c>
      <c r="AH78" s="10">
        <f>'by L1'!AH78-'by L1'!AC78</f>
        <v>9.9999999999997868E-3</v>
      </c>
      <c r="AI78" s="10">
        <f>'by L1'!AI78-'by L1'!AD78</f>
        <v>-5.9999999999999609E-2</v>
      </c>
      <c r="AJ78" s="10">
        <f>'by L1'!AJ78-'by L1'!AE78</f>
        <v>-2.0000000000000462E-2</v>
      </c>
      <c r="AK78" s="64">
        <f>'by L1'!AK78-'by L1'!AF78</f>
        <v>9.9999999999999645E-2</v>
      </c>
      <c r="AL78" s="10">
        <f>'by L1'!AL78-'by L1'!AG78</f>
        <v>4.9999999999999822E-2</v>
      </c>
      <c r="AM78" s="10">
        <f>'by L1'!AM78-'by L1'!AH78</f>
        <v>0.12999999999999989</v>
      </c>
      <c r="AN78" s="10">
        <f>'by L1'!AN78-'by L1'!AI78</f>
        <v>0.11000000000000032</v>
      </c>
      <c r="AO78" s="10">
        <f>'by L1'!AO78-'by L1'!AJ78</f>
        <v>8.9999999999999858E-2</v>
      </c>
      <c r="AP78" s="64">
        <f>'by L1'!AP78-'by L1'!AK78</f>
        <v>0</v>
      </c>
      <c r="AQ78" s="10">
        <f>'by L1'!AQ78-'by L1'!AL78</f>
        <v>0</v>
      </c>
      <c r="AR78" s="10">
        <f>'by L1'!AR78-'by L1'!AM78</f>
        <v>0</v>
      </c>
      <c r="AS78" s="10">
        <f>'by L1'!AS78-'by L1'!AN78</f>
        <v>-0.10000000000000053</v>
      </c>
      <c r="AT78" s="10">
        <f>'by L1'!AT78-'by L1'!AO78</f>
        <v>0</v>
      </c>
      <c r="AU78" s="64">
        <f>'by L1'!AU78-'by L1'!AP78</f>
        <v>-0.20000000000000018</v>
      </c>
      <c r="AV78" s="10">
        <f>'by L1'!AV78-'by L1'!AQ78</f>
        <v>-9.9999999999999645E-2</v>
      </c>
      <c r="AW78" s="10">
        <f>'by L1'!AW78-'by L1'!AR78</f>
        <v>-9.9999999999999645E-2</v>
      </c>
      <c r="AX78" s="10">
        <f>'by L1'!AX78-'by L1'!AS78</f>
        <v>-9.9999999999999645E-2</v>
      </c>
      <c r="AY78" s="10">
        <f>'by L1'!AY78-'by L1'!AT78</f>
        <v>-9.9999999999999645E-2</v>
      </c>
      <c r="AZ78" s="64">
        <f>'by L1'!AZ78-'by L1'!AU78</f>
        <v>-9.9999999999999645E-2</v>
      </c>
      <c r="BA78" s="10">
        <f>'by L1'!BA78-'by L1'!AV78</f>
        <v>-9.9999999999999645E-2</v>
      </c>
      <c r="BB78" s="10">
        <f>'by L1'!BB78-'by L1'!AW78</f>
        <v>0</v>
      </c>
      <c r="BC78" s="10">
        <f>'by L1'!BC78-'by L1'!AX78</f>
        <v>-0.10000000000000053</v>
      </c>
      <c r="BD78" s="10">
        <f>'by L1'!BD78-'by L1'!AY78</f>
        <v>-0.10000000000000053</v>
      </c>
      <c r="BE78" s="65">
        <f>'by L1'!BE78-'by L1'!AZ78</f>
        <v>0</v>
      </c>
      <c r="BF78" s="9">
        <f>'by L1'!BF78-'by L1'!BA78</f>
        <v>0</v>
      </c>
      <c r="BG78" s="9">
        <f>'by L1'!BG78-'by L1'!BB78</f>
        <v>-0.10000000000000053</v>
      </c>
      <c r="BH78" s="9">
        <f>'by L1'!BH78-'by L1'!BC78</f>
        <v>0</v>
      </c>
      <c r="BI78" s="9">
        <f>'by L1'!BI78-'by L1'!BD78</f>
        <v>0</v>
      </c>
      <c r="BJ78" s="64">
        <f>'by L1'!BJ78-'by L1'!BE78</f>
        <v>9.9999999999999645E-2</v>
      </c>
      <c r="BK78" s="10">
        <f>'by L1'!BK78-'by L1'!BF78</f>
        <v>0</v>
      </c>
      <c r="BL78" s="10">
        <f>'by L1'!BL78-'by L1'!BG78</f>
        <v>0.10000000000000053</v>
      </c>
      <c r="BM78" s="10">
        <f>'by L1'!BM78-'by L1'!BH78</f>
        <v>0</v>
      </c>
      <c r="BN78" s="10">
        <f>'by L1'!BN78-'by L1'!BI78</f>
        <v>0</v>
      </c>
      <c r="BO78" s="64">
        <f>'by L1'!BO78-'by L1'!BJ78</f>
        <v>4.9999999999999822E-2</v>
      </c>
      <c r="BP78" s="10">
        <f>'by L1'!BP78-'by L1'!BK78</f>
        <v>0.12999999999999989</v>
      </c>
      <c r="BQ78" s="10">
        <f>'by L1'!BQ78-'by L1'!BL78</f>
        <v>-2.0000000000000462E-2</v>
      </c>
      <c r="BR78" s="10">
        <f>'by L1'!BR78-'by L1'!BM78</f>
        <v>0.10000000000000053</v>
      </c>
      <c r="BS78" s="10">
        <f>'by L1'!BS78-'by L1'!BN78</f>
        <v>7.0000000000000284E-2</v>
      </c>
      <c r="BT78" s="64">
        <f>'by L1'!BT78-'by L1'!BO78</f>
        <v>-9.9999999999997868E-3</v>
      </c>
      <c r="BU78" s="10">
        <f>'by L1'!BU78-'by L1'!BP78</f>
        <v>-1.0000000000000675E-2</v>
      </c>
      <c r="BV78" s="10">
        <f>'by L1'!BV78-'by L1'!BQ78</f>
        <v>4.0000000000000036E-2</v>
      </c>
      <c r="BW78" s="10">
        <f>'by L1'!BW78-'by L1'!BR78</f>
        <v>9.9999999999997868E-3</v>
      </c>
      <c r="BX78" s="10">
        <f>'by L1'!BX78-'by L1'!BS78</f>
        <v>2.0000000000000462E-2</v>
      </c>
      <c r="BY78" s="65">
        <f>'by L1'!BT78-'by L1'!B78</f>
        <v>0.49000000000000021</v>
      </c>
      <c r="BZ78" s="144">
        <f>'by L1'!BU78-'by L1'!C78</f>
        <v>0.15999999999999925</v>
      </c>
      <c r="CA78" s="144">
        <f>'by L1'!BV78-'by L1'!D78</f>
        <v>0.15000000000000036</v>
      </c>
      <c r="CB78" s="144">
        <f>'by L1'!BW78-'by L1'!E78</f>
        <v>0.16999999999999993</v>
      </c>
      <c r="CC78" s="144">
        <f>'by L1'!BX78-'by L1'!F78</f>
        <v>0.25</v>
      </c>
      <c r="CD78" s="148">
        <f t="shared" si="25"/>
        <v>0</v>
      </c>
      <c r="CE78" s="116">
        <f t="shared" si="26"/>
        <v>0</v>
      </c>
      <c r="CF78" s="115">
        <f t="shared" si="27"/>
        <v>1</v>
      </c>
      <c r="CG78" s="114">
        <f t="shared" si="28"/>
        <v>24</v>
      </c>
      <c r="CH78" s="117">
        <f t="shared" si="29"/>
        <v>22</v>
      </c>
      <c r="CI78" s="118">
        <f t="shared" si="30"/>
        <v>10</v>
      </c>
      <c r="CJ78" s="119">
        <f t="shared" si="31"/>
        <v>1</v>
      </c>
      <c r="CK78" s="120">
        <f t="shared" si="32"/>
        <v>0</v>
      </c>
    </row>
    <row r="79" spans="1:89" x14ac:dyDescent="0.25">
      <c r="A79" s="26" t="s">
        <v>127</v>
      </c>
      <c r="G79" s="66"/>
      <c r="H79" s="12"/>
      <c r="I79" s="12"/>
      <c r="J79" s="12"/>
      <c r="K79" s="12"/>
      <c r="L79" s="66"/>
      <c r="M79" s="12"/>
      <c r="N79" s="12"/>
      <c r="O79" s="12"/>
      <c r="P79" s="12"/>
      <c r="Q79" s="66"/>
      <c r="R79" s="12"/>
      <c r="S79" s="12"/>
      <c r="T79" s="12"/>
      <c r="U79" s="12"/>
      <c r="V79" s="66"/>
      <c r="W79" s="12"/>
      <c r="X79" s="12"/>
      <c r="Y79" s="12"/>
      <c r="Z79" s="12"/>
      <c r="AA79" s="66"/>
      <c r="AB79" s="12"/>
      <c r="AC79" s="12"/>
      <c r="AD79" s="12"/>
      <c r="AE79" s="12"/>
      <c r="AF79" s="64">
        <f>'by L1'!AF79-'by L1'!AA79</f>
        <v>0.33999999999999986</v>
      </c>
      <c r="AG79" s="10">
        <f>'by L1'!AG79-'by L1'!AB79</f>
        <v>0.35999999999999943</v>
      </c>
      <c r="AH79" s="10">
        <f>'by L1'!AH79-'by L1'!AC79</f>
        <v>0.24000000000000021</v>
      </c>
      <c r="AI79" s="10">
        <f>'by L1'!AI79-'by L1'!AD79</f>
        <v>0.27000000000000046</v>
      </c>
      <c r="AJ79" s="10">
        <f>'by L1'!AJ79-'by L1'!AE79</f>
        <v>0.29000000000000004</v>
      </c>
      <c r="AK79" s="64">
        <f>'by L1'!AK79-'by L1'!AF79</f>
        <v>0.16999999999999993</v>
      </c>
      <c r="AL79" s="10">
        <f>'by L1'!AL79-'by L1'!AG79</f>
        <v>0.23000000000000043</v>
      </c>
      <c r="AM79" s="10">
        <f>'by L1'!AM79-'by L1'!AH79</f>
        <v>0.12999999999999989</v>
      </c>
      <c r="AN79" s="10">
        <f>'by L1'!AN79-'by L1'!AI79</f>
        <v>0.1899999999999995</v>
      </c>
      <c r="AO79" s="10">
        <f>'by L1'!AO79-'by L1'!AJ79</f>
        <v>0.19999999999999929</v>
      </c>
      <c r="AP79" s="64">
        <f>'by L1'!AP79-'by L1'!AK79</f>
        <v>0.10000000000000053</v>
      </c>
      <c r="AQ79" s="10">
        <f>'by L1'!AQ79-'by L1'!AL79</f>
        <v>9.9999999999999645E-2</v>
      </c>
      <c r="AR79" s="10">
        <f>'by L1'!AR79-'by L1'!AM79</f>
        <v>0</v>
      </c>
      <c r="AS79" s="10">
        <f>'by L1'!AS79-'by L1'!AN79</f>
        <v>-9.9999999999999645E-2</v>
      </c>
      <c r="AT79" s="10">
        <f>'by L1'!AT79-'by L1'!AO79</f>
        <v>0</v>
      </c>
      <c r="AU79" s="64">
        <f>'by L1'!AU79-'by L1'!AP79</f>
        <v>0</v>
      </c>
      <c r="AV79" s="10">
        <f>'by L1'!AV79-'by L1'!AQ79</f>
        <v>0.10000000000000053</v>
      </c>
      <c r="AW79" s="10">
        <f>'by L1'!AW79-'by L1'!AR79</f>
        <v>0.10000000000000053</v>
      </c>
      <c r="AX79" s="10">
        <f>'by L1'!AX79-'by L1'!AS79</f>
        <v>9.9999999999999645E-2</v>
      </c>
      <c r="AY79" s="10">
        <f>'by L1'!AY79-'by L1'!AT79</f>
        <v>0.10000000000000053</v>
      </c>
      <c r="AZ79" s="64">
        <f>'by L1'!AZ79-'by L1'!AU79</f>
        <v>-0.10000000000000053</v>
      </c>
      <c r="BA79" s="10">
        <f>'by L1'!BA79-'by L1'!AV79</f>
        <v>0</v>
      </c>
      <c r="BB79" s="10">
        <f>'by L1'!BB79-'by L1'!AW79</f>
        <v>-0.10000000000000053</v>
      </c>
      <c r="BC79" s="10">
        <f>'by L1'!BC79-'by L1'!AX79</f>
        <v>-9.9999999999999645E-2</v>
      </c>
      <c r="BD79" s="10">
        <f>'by L1'!BD79-'by L1'!AY79</f>
        <v>-0.10000000000000053</v>
      </c>
      <c r="BE79" s="65">
        <f>'by L1'!BE79-'by L1'!AZ79</f>
        <v>0</v>
      </c>
      <c r="BF79" s="9">
        <f>'by L1'!BF79-'by L1'!BA79</f>
        <v>-0.10000000000000053</v>
      </c>
      <c r="BG79" s="9">
        <f>'by L1'!BG79-'by L1'!BB79</f>
        <v>-9.9999999999999645E-2</v>
      </c>
      <c r="BH79" s="9">
        <f>'by L1'!BH79-'by L1'!BC79</f>
        <v>0</v>
      </c>
      <c r="BI79" s="9">
        <f>'by L1'!BI79-'by L1'!BD79</f>
        <v>0</v>
      </c>
      <c r="BJ79" s="64">
        <f>'by L1'!BJ79-'by L1'!BE79</f>
        <v>-9.9999999999999645E-2</v>
      </c>
      <c r="BK79" s="10">
        <f>'by L1'!BK79-'by L1'!BF79</f>
        <v>-9.9999999999999645E-2</v>
      </c>
      <c r="BL79" s="10">
        <f>'by L1'!BL79-'by L1'!BG79</f>
        <v>0</v>
      </c>
      <c r="BM79" s="10">
        <f>'by L1'!BM79-'by L1'!BH79</f>
        <v>0</v>
      </c>
      <c r="BN79" s="10">
        <f>'by L1'!BN79-'by L1'!BI79</f>
        <v>-9.9999999999999645E-2</v>
      </c>
      <c r="BO79" s="64">
        <f>'by L1'!BO79-'by L1'!BJ79</f>
        <v>0.28000000000000025</v>
      </c>
      <c r="BP79" s="10">
        <f>'by L1'!BP79-'by L1'!BK79</f>
        <v>0.29999999999999982</v>
      </c>
      <c r="BQ79" s="10">
        <f>'by L1'!BQ79-'by L1'!BL79</f>
        <v>0.21999999999999975</v>
      </c>
      <c r="BR79" s="10">
        <f>'by L1'!BR79-'by L1'!BM79</f>
        <v>0.20999999999999996</v>
      </c>
      <c r="BS79" s="10">
        <f>'by L1'!BS79-'by L1'!BN79</f>
        <v>0.25999999999999979</v>
      </c>
      <c r="BT79" s="64">
        <f>'by L1'!BT79-'by L1'!BO79</f>
        <v>7.9999999999999183E-2</v>
      </c>
      <c r="BU79" s="10">
        <f>'by L1'!BU79-'by L1'!BP79</f>
        <v>0.16000000000000014</v>
      </c>
      <c r="BV79" s="10">
        <f>'by L1'!BV79-'by L1'!BQ79</f>
        <v>4.9999999999999822E-2</v>
      </c>
      <c r="BW79" s="10">
        <f>'by L1'!BW79-'by L1'!BR79</f>
        <v>7.0000000000000284E-2</v>
      </c>
      <c r="BX79" s="10">
        <f>'by L1'!BX79-'by L1'!BS79</f>
        <v>8.9999999999999858E-2</v>
      </c>
      <c r="BY79" s="65">
        <f>'by L1'!BT79-'by L1'!AA79</f>
        <v>0.76999999999999957</v>
      </c>
      <c r="BZ79" s="144">
        <f>'by L1'!BU79-'by L1'!AB79</f>
        <v>1.0499999999999998</v>
      </c>
      <c r="CA79" s="144">
        <f>'by L1'!BV79-'by L1'!AC79</f>
        <v>0.54</v>
      </c>
      <c r="CB79" s="144">
        <f>'by L1'!BW79-'by L1'!AD79</f>
        <v>0.64000000000000057</v>
      </c>
      <c r="CC79" s="144">
        <f>'by L1'!BX79-'by L1'!AE79</f>
        <v>0.73999999999999932</v>
      </c>
      <c r="CD79" s="148">
        <f t="shared" si="25"/>
        <v>0</v>
      </c>
      <c r="CE79" s="116">
        <f t="shared" si="26"/>
        <v>0</v>
      </c>
      <c r="CF79" s="115">
        <f t="shared" si="27"/>
        <v>0</v>
      </c>
      <c r="CG79" s="114">
        <f t="shared" si="28"/>
        <v>10</v>
      </c>
      <c r="CH79" s="117">
        <f t="shared" si="29"/>
        <v>10</v>
      </c>
      <c r="CI79" s="118">
        <f t="shared" si="30"/>
        <v>9</v>
      </c>
      <c r="CJ79" s="119">
        <f t="shared" si="31"/>
        <v>7</v>
      </c>
      <c r="CK79" s="120">
        <f t="shared" si="32"/>
        <v>0</v>
      </c>
    </row>
    <row r="80" spans="1:89" x14ac:dyDescent="0.25">
      <c r="A80" s="26" t="s">
        <v>101</v>
      </c>
      <c r="G80" s="66">
        <f>'by L1'!G80-'by L1'!B80</f>
        <v>0.22999999999999954</v>
      </c>
      <c r="H80" s="12">
        <f>'by L1'!H80-'by L1'!C80</f>
        <v>8.9999999999999858E-2</v>
      </c>
      <c r="I80" s="12">
        <f>'by L1'!I80-'by L1'!D80</f>
        <v>4.0000000000000036E-2</v>
      </c>
      <c r="J80" s="12">
        <f>'by L1'!J80-'by L1'!E80</f>
        <v>4.9999999999999822E-2</v>
      </c>
      <c r="K80" s="12">
        <f>'by L1'!K80-'by L1'!F80</f>
        <v>0.10999999999999943</v>
      </c>
      <c r="L80" s="66">
        <f>'by L1'!L80-'by L1'!G80</f>
        <v>3.0000000000000249E-2</v>
      </c>
      <c r="M80" s="12">
        <f>'by L1'!M80-'by L1'!H80</f>
        <v>-0.20000000000000018</v>
      </c>
      <c r="N80" s="12">
        <f>'by L1'!N80-'by L1'!I80</f>
        <v>-0.15000000000000036</v>
      </c>
      <c r="O80" s="12">
        <f>'by L1'!O80-'by L1'!J80</f>
        <v>4.0000000000000036E-2</v>
      </c>
      <c r="P80" s="12">
        <f>'by L1'!P80-'by L1'!K80</f>
        <v>-6.9999999999999396E-2</v>
      </c>
      <c r="Q80" s="66">
        <f>'by L1'!Q80-'by L1'!L80</f>
        <v>-6.0000000000000497E-2</v>
      </c>
      <c r="R80" s="12">
        <f>'by L1'!R80-'by L1'!M80</f>
        <v>6.0000000000000497E-2</v>
      </c>
      <c r="S80" s="12">
        <f>'by L1'!S80-'by L1'!N80</f>
        <v>-4.9999999999999822E-2</v>
      </c>
      <c r="T80" s="12">
        <f>'by L1'!T80-'by L1'!O80</f>
        <v>-0.12000000000000011</v>
      </c>
      <c r="U80" s="12">
        <f>'by L1'!U80-'by L1'!P80</f>
        <v>-5.0000000000000711E-2</v>
      </c>
      <c r="V80" s="66">
        <f>'by L1'!V80-'by L1'!Q80</f>
        <v>-0.10999999999999943</v>
      </c>
      <c r="W80" s="12">
        <f>'by L1'!W80-'by L1'!R80</f>
        <v>-8.0000000000000071E-2</v>
      </c>
      <c r="X80" s="12">
        <f>'by L1'!X80-'by L1'!S80</f>
        <v>-8.0000000000000071E-2</v>
      </c>
      <c r="Y80" s="12">
        <f>'by L1'!Y80-'by L1'!T80</f>
        <v>-8.9999999999999858E-2</v>
      </c>
      <c r="Z80" s="12">
        <f>'by L1'!Z80-'by L1'!U80</f>
        <v>-9.9999999999999645E-2</v>
      </c>
      <c r="AA80" s="65">
        <f>'by L1'!AA80-'by L1'!V80</f>
        <v>0.14999999999999947</v>
      </c>
      <c r="AB80" s="9">
        <f>'by L1'!AB80-'by L1'!W80</f>
        <v>6.9999999999999396E-2</v>
      </c>
      <c r="AC80" s="9">
        <f>'by L1'!AC80-'by L1'!X80</f>
        <v>0.12999999999999989</v>
      </c>
      <c r="AD80" s="9">
        <f>'by L1'!AD80-'by L1'!Y80</f>
        <v>7.0000000000000284E-2</v>
      </c>
      <c r="AE80" s="9">
        <f>'by L1'!AE80-'by L1'!Z80</f>
        <v>0.12000000000000011</v>
      </c>
      <c r="AF80" s="64">
        <f>'by L1'!AF80-'by L1'!AA80</f>
        <v>0.16000000000000014</v>
      </c>
      <c r="AG80" s="10">
        <f>'by L1'!AG80-'by L1'!AB80</f>
        <v>7.0000000000000284E-2</v>
      </c>
      <c r="AH80" s="10">
        <f>'by L1'!AH80-'by L1'!AC80</f>
        <v>7.0000000000000284E-2</v>
      </c>
      <c r="AI80" s="10">
        <f>'by L1'!AI80-'by L1'!AD80</f>
        <v>-2.0000000000000462E-2</v>
      </c>
      <c r="AJ80" s="10">
        <f>'by L1'!AJ80-'by L1'!AE80</f>
        <v>7.0000000000000284E-2</v>
      </c>
      <c r="AK80" s="64">
        <f>'by L1'!AK80-'by L1'!AF80</f>
        <v>0.20999999999999996</v>
      </c>
      <c r="AL80" s="10">
        <f>'by L1'!AL80-'by L1'!AG80</f>
        <v>0.16000000000000014</v>
      </c>
      <c r="AM80" s="10">
        <f>'by L1'!AM80-'by L1'!AH80</f>
        <v>0.14999999999999947</v>
      </c>
      <c r="AN80" s="10">
        <f>'by L1'!AN80-'by L1'!AI80</f>
        <v>0.24000000000000021</v>
      </c>
      <c r="AO80" s="10">
        <f>'by L1'!AO80-'by L1'!AJ80</f>
        <v>0.19999999999999929</v>
      </c>
      <c r="AP80" s="64">
        <f>'by L1'!AP80-'by L1'!AK80</f>
        <v>0</v>
      </c>
      <c r="AQ80" s="10">
        <f>'by L1'!AQ80-'by L1'!AL80</f>
        <v>-9.9999999999999645E-2</v>
      </c>
      <c r="AR80" s="10">
        <f>'by L1'!AR80-'by L1'!AM80</f>
        <v>0</v>
      </c>
      <c r="AS80" s="10">
        <f>'by L1'!AS80-'by L1'!AN80</f>
        <v>-9.9999999999999645E-2</v>
      </c>
      <c r="AT80" s="10">
        <f>'by L1'!AT80-'by L1'!AO80</f>
        <v>-9.9999999999999645E-2</v>
      </c>
      <c r="AU80" s="64">
        <f>'by L1'!AU80-'by L1'!AP80</f>
        <v>0</v>
      </c>
      <c r="AV80" s="10">
        <f>'by L1'!AV80-'by L1'!AQ80</f>
        <v>0</v>
      </c>
      <c r="AW80" s="10">
        <f>'by L1'!AW80-'by L1'!AR80</f>
        <v>0</v>
      </c>
      <c r="AX80" s="10">
        <f>'by L1'!AX80-'by L1'!AS80</f>
        <v>9.9999999999999645E-2</v>
      </c>
      <c r="AY80" s="10">
        <f>'by L1'!AY80-'by L1'!AT80</f>
        <v>9.9999999999999645E-2</v>
      </c>
      <c r="AZ80" s="64">
        <f>'by L1'!AZ80-'by L1'!AU80</f>
        <v>-9.9999999999999645E-2</v>
      </c>
      <c r="BA80" s="10">
        <f>'by L1'!BA80-'by L1'!AV80</f>
        <v>0</v>
      </c>
      <c r="BB80" s="10">
        <f>'by L1'!BB80-'by L1'!AW80</f>
        <v>0</v>
      </c>
      <c r="BC80" s="10">
        <f>'by L1'!BC80-'by L1'!AX80</f>
        <v>0</v>
      </c>
      <c r="BD80" s="10">
        <f>'by L1'!BD80-'by L1'!AY80</f>
        <v>-9.9999999999999645E-2</v>
      </c>
      <c r="BE80" s="65">
        <f>'by L1'!BE80-'by L1'!AZ80</f>
        <v>0</v>
      </c>
      <c r="BF80" s="9">
        <f>'by L1'!BF80-'by L1'!BA80</f>
        <v>9.9999999999999645E-2</v>
      </c>
      <c r="BG80" s="9">
        <f>'by L1'!BG80-'by L1'!BB80</f>
        <v>0</v>
      </c>
      <c r="BH80" s="9">
        <f>'by L1'!BH80-'by L1'!BC80</f>
        <v>0</v>
      </c>
      <c r="BI80" s="9">
        <f>'by L1'!BI80-'by L1'!BD80</f>
        <v>9.9999999999999645E-2</v>
      </c>
      <c r="BJ80" s="64">
        <f>'by L1'!BJ80-'by L1'!BE80</f>
        <v>0</v>
      </c>
      <c r="BK80" s="10">
        <f>'by L1'!BK80-'by L1'!BF80</f>
        <v>-0.20000000000000018</v>
      </c>
      <c r="BL80" s="10">
        <f>'by L1'!BL80-'by L1'!BG80</f>
        <v>0</v>
      </c>
      <c r="BM80" s="10">
        <f>'by L1'!BM80-'by L1'!BH80</f>
        <v>-9.9999999999999645E-2</v>
      </c>
      <c r="BN80" s="10">
        <f>'by L1'!BN80-'by L1'!BI80</f>
        <v>-9.9999999999999645E-2</v>
      </c>
      <c r="BO80" s="64">
        <f>'by L1'!BO80-'by L1'!BJ80</f>
        <v>0.1899999999999995</v>
      </c>
      <c r="BP80" s="10">
        <f>'by L1'!BP80-'by L1'!BK80</f>
        <v>0.23000000000000043</v>
      </c>
      <c r="BQ80" s="10">
        <f>'by L1'!BQ80-'by L1'!BL80</f>
        <v>8.9999999999999858E-2</v>
      </c>
      <c r="BR80" s="10">
        <f>'by L1'!BR80-'by L1'!BM80</f>
        <v>0.22999999999999954</v>
      </c>
      <c r="BS80" s="10">
        <f>'by L1'!BS80-'by L1'!BN80</f>
        <v>0.16999999999999993</v>
      </c>
      <c r="BT80" s="64">
        <f>'by L1'!BT80-'by L1'!BO80</f>
        <v>6.0000000000000497E-2</v>
      </c>
      <c r="BU80" s="10">
        <f>'by L1'!BU80-'by L1'!BP80</f>
        <v>0.13999999999999968</v>
      </c>
      <c r="BV80" s="10">
        <f>'by L1'!BV80-'by L1'!BQ80</f>
        <v>7.0000000000000284E-2</v>
      </c>
      <c r="BW80" s="10">
        <f>'by L1'!BW80-'by L1'!BR80</f>
        <v>4.0000000000000036E-2</v>
      </c>
      <c r="BX80" s="10">
        <f>'by L1'!BX80-'by L1'!BS80</f>
        <v>8.0000000000000071E-2</v>
      </c>
      <c r="BY80" s="65">
        <f>'by L1'!BT80-'by L1'!B80</f>
        <v>0.75999999999999979</v>
      </c>
      <c r="BZ80" s="144">
        <f>'by L1'!BU80-'by L1'!C80</f>
        <v>0.33999999999999986</v>
      </c>
      <c r="CA80" s="144">
        <f>'by L1'!BV80-'by L1'!D80</f>
        <v>0.26999999999999957</v>
      </c>
      <c r="CB80" s="144">
        <f>'by L1'!BW80-'by L1'!E80</f>
        <v>0.33999999999999986</v>
      </c>
      <c r="CC80" s="144">
        <f>'by L1'!BX80-'by L1'!F80</f>
        <v>0.42999999999999972</v>
      </c>
      <c r="CD80" s="148">
        <f t="shared" si="25"/>
        <v>0</v>
      </c>
      <c r="CE80" s="116">
        <f t="shared" si="26"/>
        <v>0</v>
      </c>
      <c r="CF80" s="115">
        <f t="shared" si="27"/>
        <v>4</v>
      </c>
      <c r="CG80" s="114">
        <f t="shared" si="28"/>
        <v>17</v>
      </c>
      <c r="CH80" s="117">
        <f t="shared" si="29"/>
        <v>21</v>
      </c>
      <c r="CI80" s="118">
        <f t="shared" si="30"/>
        <v>15</v>
      </c>
      <c r="CJ80" s="119">
        <f t="shared" si="31"/>
        <v>0</v>
      </c>
      <c r="CK80" s="120">
        <f t="shared" si="32"/>
        <v>0</v>
      </c>
    </row>
    <row r="81" spans="1:89" x14ac:dyDescent="0.25">
      <c r="A81" s="26" t="s">
        <v>102</v>
      </c>
      <c r="G81" s="66"/>
      <c r="H81" s="12"/>
      <c r="I81" s="12"/>
      <c r="J81" s="12"/>
      <c r="K81" s="12"/>
      <c r="L81" s="66"/>
      <c r="M81" s="12"/>
      <c r="N81" s="12"/>
      <c r="O81" s="12"/>
      <c r="P81" s="12"/>
      <c r="Q81" s="66"/>
      <c r="R81" s="12"/>
      <c r="S81" s="12"/>
      <c r="T81" s="12"/>
      <c r="U81" s="12"/>
      <c r="V81" s="66"/>
      <c r="W81" s="12"/>
      <c r="X81" s="12"/>
      <c r="Y81" s="12"/>
      <c r="Z81" s="12"/>
      <c r="AA81" s="66"/>
      <c r="AB81" s="12"/>
      <c r="AC81" s="12"/>
      <c r="AD81" s="12"/>
      <c r="AE81" s="12"/>
      <c r="AF81" s="64">
        <f>'by L1'!AF81-'by L1'!AA81</f>
        <v>5.9999999999999609E-2</v>
      </c>
      <c r="AG81" s="10">
        <f>'by L1'!AG81-'by L1'!AB81</f>
        <v>0.15000000000000036</v>
      </c>
      <c r="AH81" s="10">
        <f>'by L1'!AH81-'by L1'!AC81</f>
        <v>9.9999999999997868E-3</v>
      </c>
      <c r="AI81" s="10">
        <f>'by L1'!AI81-'by L1'!AD81</f>
        <v>4.0000000000000036E-2</v>
      </c>
      <c r="AJ81" s="10">
        <f>'by L1'!AJ81-'by L1'!AE81</f>
        <v>6.9999999999999396E-2</v>
      </c>
      <c r="AK81" s="64">
        <f>'by L1'!AK81-'by L1'!AF81</f>
        <v>-4.0000000000000036E-2</v>
      </c>
      <c r="AL81" s="10">
        <f>'by L1'!AL81-'by L1'!AG81</f>
        <v>-0.10000000000000053</v>
      </c>
      <c r="AM81" s="10">
        <f>'by L1'!AM81-'by L1'!AH81</f>
        <v>-6.9999999999999396E-2</v>
      </c>
      <c r="AN81" s="10">
        <f>'by L1'!AN81-'by L1'!AI81</f>
        <v>-8.9999999999999858E-2</v>
      </c>
      <c r="AO81" s="10">
        <f>'by L1'!AO81-'by L1'!AJ81</f>
        <v>-8.9999999999999858E-2</v>
      </c>
      <c r="AP81" s="64">
        <f>'by L1'!AP81-'by L1'!AK81</f>
        <v>0</v>
      </c>
      <c r="AQ81" s="10">
        <f>'by L1'!AQ81-'by L1'!AL81</f>
        <v>0.10000000000000053</v>
      </c>
      <c r="AR81" s="10">
        <f>'by L1'!AR81-'by L1'!AM81</f>
        <v>0</v>
      </c>
      <c r="AS81" s="10">
        <f>'by L1'!AS81-'by L1'!AN81</f>
        <v>0</v>
      </c>
      <c r="AT81" s="10">
        <f>'by L1'!AT81-'by L1'!AO81</f>
        <v>0.10000000000000053</v>
      </c>
      <c r="AU81" s="64">
        <f>'by L1'!AU81-'by L1'!AP81</f>
        <v>0.10000000000000053</v>
      </c>
      <c r="AV81" s="10">
        <f>'by L1'!AV81-'by L1'!AQ81</f>
        <v>9.9999999999999645E-2</v>
      </c>
      <c r="AW81" s="10">
        <f>'by L1'!AW81-'by L1'!AR81</f>
        <v>0</v>
      </c>
      <c r="AX81" s="10">
        <f>'by L1'!AX81-'by L1'!AS81</f>
        <v>9.9999999999999645E-2</v>
      </c>
      <c r="AY81" s="10">
        <f>'by L1'!AY81-'by L1'!AT81</f>
        <v>0</v>
      </c>
      <c r="AZ81" s="64">
        <f>'by L1'!AZ81-'by L1'!AU81</f>
        <v>-0.20000000000000018</v>
      </c>
      <c r="BA81" s="10">
        <f>'by L1'!BA81-'by L1'!AV81</f>
        <v>-9.9999999999999645E-2</v>
      </c>
      <c r="BB81" s="10">
        <f>'by L1'!BB81-'by L1'!AW81</f>
        <v>-0.10000000000000053</v>
      </c>
      <c r="BC81" s="10">
        <f>'by L1'!BC81-'by L1'!AX81</f>
        <v>-0.20000000000000018</v>
      </c>
      <c r="BD81" s="10">
        <f>'by L1'!BD81-'by L1'!AY81</f>
        <v>-0.10000000000000053</v>
      </c>
      <c r="BE81" s="65"/>
      <c r="BF81" s="9"/>
      <c r="BG81" s="9"/>
      <c r="BH81" s="9"/>
      <c r="BI81" s="9"/>
      <c r="BJ81" s="65"/>
      <c r="BK81" s="9"/>
      <c r="BL81" s="9"/>
      <c r="BM81" s="9"/>
      <c r="BN81" s="9"/>
      <c r="BO81" s="65"/>
      <c r="BP81" s="9"/>
      <c r="BQ81" s="9"/>
      <c r="BR81" s="9"/>
      <c r="BS81" s="9"/>
      <c r="BT81" s="65"/>
      <c r="BU81" s="9"/>
      <c r="BV81" s="9"/>
      <c r="BW81" s="9"/>
      <c r="BX81" s="9"/>
      <c r="BY81" s="65">
        <f>'by L1'!BA81-'by L1'!AA81</f>
        <v>-0.37999999999999989</v>
      </c>
      <c r="BZ81" s="144">
        <f>'by L1'!BB81-'by L1'!AB81</f>
        <v>-0.25</v>
      </c>
      <c r="CA81" s="144">
        <f>'by L1'!BC81-'by L1'!AC81</f>
        <v>0.33999999999999986</v>
      </c>
      <c r="CB81" s="144">
        <f>'by L1'!BD81-'by L1'!AD81</f>
        <v>-0.15000000000000036</v>
      </c>
      <c r="CC81" s="144">
        <f>'by L1'!BE81-'by L1'!AE81</f>
        <v>-6.82</v>
      </c>
      <c r="CD81" s="148">
        <f t="shared" si="25"/>
        <v>0</v>
      </c>
      <c r="CE81" s="116">
        <f t="shared" si="26"/>
        <v>0</v>
      </c>
      <c r="CF81" s="115">
        <f t="shared" si="27"/>
        <v>2</v>
      </c>
      <c r="CG81" s="114">
        <f t="shared" si="28"/>
        <v>8</v>
      </c>
      <c r="CH81" s="117">
        <f t="shared" si="29"/>
        <v>9</v>
      </c>
      <c r="CI81" s="118">
        <f t="shared" si="30"/>
        <v>1</v>
      </c>
      <c r="CJ81" s="119">
        <f t="shared" si="31"/>
        <v>0</v>
      </c>
      <c r="CK81" s="120">
        <f t="shared" si="32"/>
        <v>0</v>
      </c>
    </row>
    <row r="82" spans="1:89" x14ac:dyDescent="0.25">
      <c r="A82" s="26" t="s">
        <v>103</v>
      </c>
      <c r="G82" s="66">
        <f>'by L1'!G82-'by L1'!B82</f>
        <v>0.10000000000000053</v>
      </c>
      <c r="H82" s="12">
        <f>'by L1'!H82-'by L1'!C82</f>
        <v>-0.19000000000000039</v>
      </c>
      <c r="I82" s="12">
        <f>'by L1'!I82-'by L1'!D82</f>
        <v>-0.23999999999999932</v>
      </c>
      <c r="J82" s="12">
        <f>'by L1'!J82-'by L1'!E82</f>
        <v>-0.19000000000000039</v>
      </c>
      <c r="K82" s="12">
        <f>'by L1'!K82-'by L1'!F82</f>
        <v>-0.33000000000000007</v>
      </c>
      <c r="L82" s="66">
        <f>'by L1'!L82-'by L1'!G82</f>
        <v>0.66999999999999993</v>
      </c>
      <c r="M82" s="12">
        <f>'by L1'!M82-'by L1'!H82</f>
        <v>0.51000000000000068</v>
      </c>
      <c r="N82" s="12">
        <f>'by L1'!N82-'by L1'!I82</f>
        <v>0.29000000000000004</v>
      </c>
      <c r="O82" s="12">
        <f>'by L1'!O82-'by L1'!J82</f>
        <v>0.50999999999999979</v>
      </c>
      <c r="P82" s="12">
        <f>'by L1'!P82-'by L1'!K82</f>
        <v>0.69000000000000039</v>
      </c>
      <c r="Q82" s="66">
        <f>'by L1'!Q82-'by L1'!L82</f>
        <v>-0.11000000000000032</v>
      </c>
      <c r="R82" s="12">
        <f>'by L1'!R82-'by L1'!M82</f>
        <v>-4.0000000000000036E-2</v>
      </c>
      <c r="S82" s="12">
        <f>'by L1'!S82-'by L1'!N82</f>
        <v>-0.10000000000000053</v>
      </c>
      <c r="T82" s="12">
        <f>'by L1'!T82-'by L1'!O82</f>
        <v>-7.9999999999999183E-2</v>
      </c>
      <c r="U82" s="12">
        <f>'by L1'!U82-'by L1'!P82</f>
        <v>-8.0000000000000071E-2</v>
      </c>
      <c r="V82" s="66">
        <f>'by L1'!V82-'by L1'!Q82</f>
        <v>-9.9999999999997868E-3</v>
      </c>
      <c r="W82" s="12">
        <f>'by L1'!W82-'by L1'!R82</f>
        <v>2.9999999999999361E-2</v>
      </c>
      <c r="X82" s="12">
        <f>'by L1'!X82-'by L1'!S82</f>
        <v>-4.9999999999999822E-2</v>
      </c>
      <c r="Y82" s="12">
        <f>'by L1'!Y82-'by L1'!T82</f>
        <v>-8.0000000000000071E-2</v>
      </c>
      <c r="Z82" s="12">
        <f>'by L1'!Z82-'by L1'!U82</f>
        <v>-2.0000000000000462E-2</v>
      </c>
      <c r="AA82" s="65">
        <f>'by L1'!AA82-'by L1'!V82</f>
        <v>8.9999999999999858E-2</v>
      </c>
      <c r="AB82" s="9">
        <f>'by L1'!AB82-'by L1'!W82</f>
        <v>4.9999999999999822E-2</v>
      </c>
      <c r="AC82" s="9">
        <f>'by L1'!AC82-'by L1'!X82</f>
        <v>7.0000000000000284E-2</v>
      </c>
      <c r="AD82" s="9">
        <f>'by L1'!AD82-'by L1'!Y82</f>
        <v>0.11999999999999922</v>
      </c>
      <c r="AE82" s="9">
        <f>'by L1'!AE82-'by L1'!Z82</f>
        <v>8.0000000000000071E-2</v>
      </c>
      <c r="AF82" s="64">
        <f>'by L1'!AF82-'by L1'!AA82</f>
        <v>0.10000000000000053</v>
      </c>
      <c r="AG82" s="10">
        <f>'by L1'!AG82-'by L1'!AB82</f>
        <v>7.0000000000000284E-2</v>
      </c>
      <c r="AH82" s="10">
        <f>'by L1'!AH82-'by L1'!AC82</f>
        <v>1.9999999999999574E-2</v>
      </c>
      <c r="AI82" s="10">
        <f>'by L1'!AI82-'by L1'!AD82</f>
        <v>5.0000000000000711E-2</v>
      </c>
      <c r="AJ82" s="10">
        <f>'by L1'!AJ82-'by L1'!AE82</f>
        <v>6.0000000000000497E-2</v>
      </c>
      <c r="AK82" s="64">
        <f>'by L1'!AK82-'by L1'!AF82</f>
        <v>0.13999999999999968</v>
      </c>
      <c r="AL82" s="10">
        <f>'by L1'!AL82-'by L1'!AG82</f>
        <v>0.16000000000000014</v>
      </c>
      <c r="AM82" s="10">
        <f>'by L1'!AM82-'by L1'!AH82</f>
        <v>8.9999999999999858E-2</v>
      </c>
      <c r="AN82" s="10">
        <f>'by L1'!AN82-'by L1'!AI82</f>
        <v>8.0000000000000071E-2</v>
      </c>
      <c r="AO82" s="10">
        <f>'by L1'!AO82-'by L1'!AJ82</f>
        <v>9.9999999999999645E-2</v>
      </c>
      <c r="AP82" s="64">
        <f>'by L1'!AP82-'by L1'!AK82</f>
        <v>0</v>
      </c>
      <c r="AQ82" s="10">
        <f>'by L1'!AQ82-'by L1'!AL82</f>
        <v>-9.9999999999999645E-2</v>
      </c>
      <c r="AR82" s="10">
        <f>'by L1'!AR82-'by L1'!AM82</f>
        <v>0</v>
      </c>
      <c r="AS82" s="10">
        <f>'by L1'!AS82-'by L1'!AN82</f>
        <v>-0.10000000000000053</v>
      </c>
      <c r="AT82" s="10">
        <f>'by L1'!AT82-'by L1'!AO82</f>
        <v>0</v>
      </c>
      <c r="AU82" s="64">
        <f>'by L1'!AU82-'by L1'!AP82</f>
        <v>-9.9999999999999645E-2</v>
      </c>
      <c r="AV82" s="10">
        <f>'by L1'!AV82-'by L1'!AQ82</f>
        <v>9.9999999999999645E-2</v>
      </c>
      <c r="AW82" s="10">
        <f>'by L1'!AW82-'by L1'!AR82</f>
        <v>0</v>
      </c>
      <c r="AX82" s="10">
        <f>'by L1'!AX82-'by L1'!AS82</f>
        <v>0</v>
      </c>
      <c r="AY82" s="10">
        <f>'by L1'!AY82-'by L1'!AT82</f>
        <v>-9.9999999999999645E-2</v>
      </c>
      <c r="AZ82" s="64">
        <f>'by L1'!AZ82-'by L1'!AU82</f>
        <v>9.9999999999999645E-2</v>
      </c>
      <c r="BA82" s="10">
        <f>'by L1'!BA82-'by L1'!AV82</f>
        <v>9.9999999999999645E-2</v>
      </c>
      <c r="BB82" s="10">
        <f>'by L1'!BB82-'by L1'!AW82</f>
        <v>0.10000000000000053</v>
      </c>
      <c r="BC82" s="10">
        <f>'by L1'!BC82-'by L1'!AX82</f>
        <v>0.10000000000000053</v>
      </c>
      <c r="BD82" s="10">
        <f>'by L1'!BD82-'by L1'!AY82</f>
        <v>9.9999999999999645E-2</v>
      </c>
      <c r="BE82" s="65">
        <f>'by L1'!BE82-'by L1'!AZ82</f>
        <v>-9.9999999999999645E-2</v>
      </c>
      <c r="BF82" s="9">
        <f>'by L1'!BF82-'by L1'!BA82</f>
        <v>-9.9999999999999645E-2</v>
      </c>
      <c r="BG82" s="9">
        <f>'by L1'!BG82-'by L1'!BB82</f>
        <v>-0.20000000000000018</v>
      </c>
      <c r="BH82" s="9">
        <f>'by L1'!BH82-'by L1'!BC82</f>
        <v>-0.20000000000000018</v>
      </c>
      <c r="BI82" s="9">
        <f>'by L1'!BI82-'by L1'!BD82</f>
        <v>-9.9999999999999645E-2</v>
      </c>
      <c r="BJ82" s="64">
        <f>'by L1'!BJ82-'by L1'!BE82</f>
        <v>9.9999999999999645E-2</v>
      </c>
      <c r="BK82" s="10">
        <f>'by L1'!BK82-'by L1'!BF82</f>
        <v>0.20000000000000018</v>
      </c>
      <c r="BL82" s="10">
        <f>'by L1'!BL82-'by L1'!BG82</f>
        <v>9.9999999999999645E-2</v>
      </c>
      <c r="BM82" s="10">
        <f>'by L1'!BM82-'by L1'!BH82</f>
        <v>0.20000000000000018</v>
      </c>
      <c r="BN82" s="10">
        <f>'by L1'!BN82-'by L1'!BI82</f>
        <v>0.20000000000000018</v>
      </c>
      <c r="BO82" s="64">
        <f>'by L1'!BO82-'by L1'!BJ82</f>
        <v>0.37000000000000011</v>
      </c>
      <c r="BP82" s="10">
        <f>'by L1'!BP82-'by L1'!BK82</f>
        <v>0.26999999999999957</v>
      </c>
      <c r="BQ82" s="10">
        <f>'by L1'!BQ82-'by L1'!BL82</f>
        <v>0.15000000000000036</v>
      </c>
      <c r="BR82" s="10">
        <f>'by L1'!BR82-'by L1'!BM82</f>
        <v>0.21999999999999975</v>
      </c>
      <c r="BS82" s="10">
        <f>'by L1'!BS82-'by L1'!BN82</f>
        <v>0.21999999999999975</v>
      </c>
      <c r="BT82" s="64">
        <f>'by L1'!BT82-'by L1'!BO82</f>
        <v>7.0000000000000284E-2</v>
      </c>
      <c r="BU82" s="10">
        <f>'by L1'!BU82-'by L1'!BP82</f>
        <v>0.15000000000000036</v>
      </c>
      <c r="BV82" s="10">
        <f>'by L1'!BV82-'by L1'!BQ82</f>
        <v>3.0000000000000249E-2</v>
      </c>
      <c r="BW82" s="10">
        <f>'by L1'!BW82-'by L1'!BR82</f>
        <v>4.0000000000000036E-2</v>
      </c>
      <c r="BX82" s="10">
        <f>'by L1'!BX82-'by L1'!BS82</f>
        <v>7.0000000000000284E-2</v>
      </c>
      <c r="BY82" s="65">
        <f>'by L1'!BT82-'by L1'!B82</f>
        <v>1.4200000000000008</v>
      </c>
      <c r="BZ82" s="144">
        <f>'by L1'!BU82-'by L1'!C82</f>
        <v>1.21</v>
      </c>
      <c r="CA82" s="144">
        <f>'by L1'!BV82-'by L1'!D82</f>
        <v>0.26000000000000068</v>
      </c>
      <c r="CB82" s="144">
        <f>'by L1'!BW82-'by L1'!E82</f>
        <v>0.66999999999999993</v>
      </c>
      <c r="CC82" s="144">
        <f>'by L1'!BX82-'by L1'!F82</f>
        <v>0.89000000000000057</v>
      </c>
      <c r="CD82" s="148">
        <f t="shared" si="25"/>
        <v>0</v>
      </c>
      <c r="CE82" s="116">
        <f t="shared" si="26"/>
        <v>1</v>
      </c>
      <c r="CF82" s="115">
        <f t="shared" si="27"/>
        <v>5</v>
      </c>
      <c r="CG82" s="114">
        <f t="shared" si="28"/>
        <v>15</v>
      </c>
      <c r="CH82" s="117">
        <f t="shared" si="29"/>
        <v>27</v>
      </c>
      <c r="CI82" s="118">
        <f t="shared" si="30"/>
        <v>10</v>
      </c>
      <c r="CJ82" s="119">
        <f t="shared" si="31"/>
        <v>3</v>
      </c>
      <c r="CK82" s="120">
        <f t="shared" si="32"/>
        <v>3</v>
      </c>
    </row>
    <row r="83" spans="1:89" x14ac:dyDescent="0.25">
      <c r="A83" s="26" t="s">
        <v>104</v>
      </c>
      <c r="G83" s="66">
        <f>'by L1'!G83-'by L1'!B83</f>
        <v>8.9999999999999858E-2</v>
      </c>
      <c r="H83" s="12">
        <f>'by L1'!H83-'by L1'!C83</f>
        <v>-0.14000000000000057</v>
      </c>
      <c r="I83" s="12">
        <f>'by L1'!I83-'by L1'!D83</f>
        <v>-0.16999999999999993</v>
      </c>
      <c r="J83" s="12">
        <f>'by L1'!J83-'by L1'!E83</f>
        <v>-6.9999999999999396E-2</v>
      </c>
      <c r="K83" s="12">
        <f>'by L1'!K83-'by L1'!F83</f>
        <v>-7.0000000000000284E-2</v>
      </c>
      <c r="L83" s="66">
        <f>'by L1'!L83-'by L1'!G83</f>
        <v>0.20000000000000018</v>
      </c>
      <c r="M83" s="12">
        <f>'by L1'!M83-'by L1'!H83</f>
        <v>-2.9999999999999361E-2</v>
      </c>
      <c r="N83" s="12">
        <f>'by L1'!N83-'by L1'!I83</f>
        <v>-0.14000000000000057</v>
      </c>
      <c r="O83" s="12">
        <f>'by L1'!O83-'by L1'!J83</f>
        <v>-0.12000000000000011</v>
      </c>
      <c r="P83" s="12">
        <f>'by L1'!P83-'by L1'!K83</f>
        <v>-2.0000000000000462E-2</v>
      </c>
      <c r="Q83" s="66"/>
      <c r="R83" s="12"/>
      <c r="S83" s="12"/>
      <c r="T83" s="12"/>
      <c r="U83" s="12"/>
      <c r="V83" s="66"/>
      <c r="W83" s="12"/>
      <c r="X83" s="12"/>
      <c r="Y83" s="12"/>
      <c r="Z83" s="12"/>
      <c r="AA83" s="65">
        <f>'by L1'!AA83-'by L1'!L83</f>
        <v>-8.0000000000000071E-2</v>
      </c>
      <c r="AB83" s="9">
        <f>'by L1'!AB83-'by L1'!M83</f>
        <v>-3.0000000000000249E-2</v>
      </c>
      <c r="AC83" s="9">
        <f>'by L1'!AC83-'by L1'!N83</f>
        <v>-0.20999999999999996</v>
      </c>
      <c r="AD83" s="9">
        <f>'by L1'!AD83-'by L1'!O83</f>
        <v>-8.9999999999999858E-2</v>
      </c>
      <c r="AE83" s="9">
        <f>'by L1'!AE83-'by L1'!P83</f>
        <v>-9.9999999999999645E-2</v>
      </c>
      <c r="AF83" s="64">
        <f>'by L1'!AF83-'by L1'!AA83</f>
        <v>0.16999999999999993</v>
      </c>
      <c r="AG83" s="10">
        <f>'by L1'!AG83-'by L1'!AB83</f>
        <v>0.21999999999999975</v>
      </c>
      <c r="AH83" s="10">
        <f>'by L1'!AH83-'by L1'!AC83</f>
        <v>0.10000000000000053</v>
      </c>
      <c r="AI83" s="10">
        <f>'by L1'!AI83-'by L1'!AD83</f>
        <v>0.12999999999999989</v>
      </c>
      <c r="AJ83" s="10">
        <f>'by L1'!AJ83-'by L1'!AE83</f>
        <v>0.16000000000000014</v>
      </c>
      <c r="AK83" s="64">
        <f>'by L1'!AK83-'by L1'!AF83</f>
        <v>0.12999999999999989</v>
      </c>
      <c r="AL83" s="10">
        <f>'by L1'!AL83-'by L1'!AG83</f>
        <v>0.15000000000000036</v>
      </c>
      <c r="AM83" s="10">
        <f>'by L1'!AM83-'by L1'!AH83</f>
        <v>0.10999999999999943</v>
      </c>
      <c r="AN83" s="10">
        <f>'by L1'!AN83-'by L1'!AI83</f>
        <v>0.1899999999999995</v>
      </c>
      <c r="AO83" s="10">
        <f>'by L1'!AO83-'by L1'!AJ83</f>
        <v>0.14999999999999947</v>
      </c>
      <c r="AP83" s="64">
        <f>'by L1'!AP83-'by L1'!AK83</f>
        <v>0</v>
      </c>
      <c r="AQ83" s="10">
        <f>'by L1'!AQ83-'by L1'!AL83</f>
        <v>-0.10000000000000053</v>
      </c>
      <c r="AR83" s="10">
        <f>'by L1'!AR83-'by L1'!AM83</f>
        <v>0</v>
      </c>
      <c r="AS83" s="10">
        <f>'by L1'!AS83-'by L1'!AN83</f>
        <v>-9.9999999999999645E-2</v>
      </c>
      <c r="AT83" s="10">
        <f>'by L1'!AT83-'by L1'!AO83</f>
        <v>-9.9999999999999645E-2</v>
      </c>
      <c r="AU83" s="64">
        <f>'by L1'!AU83-'by L1'!AP83</f>
        <v>0.10000000000000053</v>
      </c>
      <c r="AV83" s="10">
        <f>'by L1'!AV83-'by L1'!AQ83</f>
        <v>0.30000000000000071</v>
      </c>
      <c r="AW83" s="10">
        <f>'by L1'!AW83-'by L1'!AR83</f>
        <v>0.10000000000000053</v>
      </c>
      <c r="AX83" s="10">
        <f>'by L1'!AX83-'by L1'!AS83</f>
        <v>9.9999999999999645E-2</v>
      </c>
      <c r="AY83" s="10">
        <f>'by L1'!AY83-'by L1'!AT83</f>
        <v>0.20000000000000018</v>
      </c>
      <c r="AZ83" s="64">
        <f>'by L1'!AZ83-'by L1'!AU83</f>
        <v>0</v>
      </c>
      <c r="BA83" s="10">
        <f>'by L1'!BA83-'by L1'!AV83</f>
        <v>0</v>
      </c>
      <c r="BB83" s="10">
        <f>'by L1'!BB83-'by L1'!AW83</f>
        <v>0</v>
      </c>
      <c r="BC83" s="10">
        <f>'by L1'!BC83-'by L1'!AX83</f>
        <v>0</v>
      </c>
      <c r="BD83" s="10">
        <f>'by L1'!BD83-'by L1'!AY83</f>
        <v>0</v>
      </c>
      <c r="BE83" s="65">
        <f>'by L1'!BE83-'by L1'!AZ83</f>
        <v>0</v>
      </c>
      <c r="BF83" s="9">
        <f>'by L1'!BF83-'by L1'!BA83</f>
        <v>9.9999999999999645E-2</v>
      </c>
      <c r="BG83" s="9">
        <f>'by L1'!BG83-'by L1'!BB83</f>
        <v>0</v>
      </c>
      <c r="BH83" s="9">
        <f>'by L1'!BH83-'by L1'!BC83</f>
        <v>0</v>
      </c>
      <c r="BI83" s="9">
        <f>'by L1'!BI83-'by L1'!BD83</f>
        <v>0</v>
      </c>
      <c r="BJ83" s="64">
        <f>'by L1'!BJ83-'by L1'!BE83</f>
        <v>-0.10000000000000053</v>
      </c>
      <c r="BK83" s="10">
        <f>'by L1'!BK83-'by L1'!BF83</f>
        <v>-9.9999999999999645E-2</v>
      </c>
      <c r="BL83" s="10">
        <f>'by L1'!BL83-'by L1'!BG83</f>
        <v>-0.10000000000000053</v>
      </c>
      <c r="BM83" s="10">
        <f>'by L1'!BM83-'by L1'!BH83</f>
        <v>-9.9999999999999645E-2</v>
      </c>
      <c r="BN83" s="10">
        <f>'by L1'!BN83-'by L1'!BI83</f>
        <v>-0.10000000000000053</v>
      </c>
      <c r="BO83" s="64">
        <f>'by L1'!BO83-'by L1'!BJ83</f>
        <v>0.29000000000000004</v>
      </c>
      <c r="BP83" s="10">
        <f>'by L1'!BP83-'by L1'!BK83</f>
        <v>0.26999999999999957</v>
      </c>
      <c r="BQ83" s="10">
        <f>'by L1'!BQ83-'by L1'!BL83</f>
        <v>0.14000000000000057</v>
      </c>
      <c r="BR83" s="10">
        <f>'by L1'!BR83-'by L1'!BM83</f>
        <v>0.25</v>
      </c>
      <c r="BS83" s="10">
        <f>'by L1'!BS83-'by L1'!BN83</f>
        <v>0.25</v>
      </c>
      <c r="BT83" s="64">
        <f>'by L1'!BT83-'by L1'!BO83</f>
        <v>0.12000000000000011</v>
      </c>
      <c r="BU83" s="10">
        <f>'by L1'!BU83-'by L1'!BP83</f>
        <v>0.19000000000000039</v>
      </c>
      <c r="BV83" s="10">
        <f>'by L1'!BV83-'by L1'!BQ83</f>
        <v>7.9999999999999183E-2</v>
      </c>
      <c r="BW83" s="10">
        <f>'by L1'!BW83-'by L1'!BR83</f>
        <v>4.0000000000000036E-2</v>
      </c>
      <c r="BX83" s="10">
        <f>'by L1'!BX83-'by L1'!BS83</f>
        <v>0.11000000000000032</v>
      </c>
      <c r="BY83" s="65">
        <f>'by L1'!BT83-'by L1'!B83</f>
        <v>0.91999999999999993</v>
      </c>
      <c r="BZ83" s="144">
        <f>'by L1'!BU83-'by L1'!C83</f>
        <v>0.83000000000000007</v>
      </c>
      <c r="CA83" s="144">
        <f>'by L1'!BV83-'by L1'!D83</f>
        <v>-9.0000000000000746E-2</v>
      </c>
      <c r="CB83" s="144">
        <f>'by L1'!BW83-'by L1'!E83</f>
        <v>0.23000000000000043</v>
      </c>
      <c r="CC83" s="144">
        <f>'by L1'!BX83-'by L1'!F83</f>
        <v>0.47999999999999954</v>
      </c>
      <c r="CD83" s="148">
        <f t="shared" si="25"/>
        <v>0</v>
      </c>
      <c r="CE83" s="116">
        <f t="shared" si="26"/>
        <v>0</v>
      </c>
      <c r="CF83" s="115">
        <f t="shared" si="27"/>
        <v>5</v>
      </c>
      <c r="CG83" s="114">
        <f t="shared" si="28"/>
        <v>16</v>
      </c>
      <c r="CH83" s="117">
        <f t="shared" si="29"/>
        <v>10</v>
      </c>
      <c r="CI83" s="118">
        <f t="shared" si="30"/>
        <v>15</v>
      </c>
      <c r="CJ83" s="119">
        <f t="shared" si="31"/>
        <v>3</v>
      </c>
      <c r="CK83" s="120">
        <f t="shared" si="32"/>
        <v>0</v>
      </c>
    </row>
    <row r="84" spans="1:89" x14ac:dyDescent="0.25">
      <c r="A84" s="26" t="s">
        <v>105</v>
      </c>
      <c r="G84" s="66"/>
      <c r="H84" s="12"/>
      <c r="I84" s="12"/>
      <c r="J84" s="12"/>
      <c r="K84" s="12"/>
      <c r="L84" s="66"/>
      <c r="M84" s="12"/>
      <c r="N84" s="12"/>
      <c r="O84" s="12"/>
      <c r="P84" s="12"/>
      <c r="Q84" s="66"/>
      <c r="R84" s="12"/>
      <c r="S84" s="12"/>
      <c r="T84" s="12"/>
      <c r="U84" s="12"/>
      <c r="V84" s="66"/>
      <c r="W84" s="12"/>
      <c r="X84" s="12"/>
      <c r="Y84" s="12"/>
      <c r="Z84" s="12"/>
      <c r="AA84" s="66"/>
      <c r="AB84" s="12"/>
      <c r="AC84" s="12"/>
      <c r="AD84" s="12"/>
      <c r="AE84" s="12"/>
      <c r="AF84" s="64">
        <f>'by L1'!AF84-'by L1'!AA84</f>
        <v>-0.11000000000000032</v>
      </c>
      <c r="AG84" s="10">
        <f>'by L1'!AG84-'by L1'!AB84</f>
        <v>-9.9999999999999645E-2</v>
      </c>
      <c r="AH84" s="10">
        <f>'by L1'!AH84-'by L1'!AC84</f>
        <v>-0.11000000000000032</v>
      </c>
      <c r="AI84" s="10">
        <f>'by L1'!AI84-'by L1'!AD84</f>
        <v>-0.16000000000000014</v>
      </c>
      <c r="AJ84" s="10">
        <f>'by L1'!AJ84-'by L1'!AE84</f>
        <v>-0.12000000000000011</v>
      </c>
      <c r="AK84" s="64">
        <f>'by L1'!AK84-'by L1'!AF84</f>
        <v>-1.9999999999999574E-2</v>
      </c>
      <c r="AL84" s="10">
        <f>'by L1'!AL84-'by L1'!AG84</f>
        <v>5.9999999999999609E-2</v>
      </c>
      <c r="AM84" s="10">
        <f>'by L1'!AM84-'by L1'!AH84</f>
        <v>0</v>
      </c>
      <c r="AN84" s="10">
        <f>'by L1'!AN84-'by L1'!AI84</f>
        <v>4.0000000000000036E-2</v>
      </c>
      <c r="AO84" s="10">
        <f>'by L1'!AO84-'by L1'!AJ84</f>
        <v>3.0000000000000249E-2</v>
      </c>
      <c r="AP84" s="64">
        <f>'by L1'!AP84-'by L1'!AK84</f>
        <v>0.20000000000000018</v>
      </c>
      <c r="AQ84" s="10">
        <f>'by L1'!AQ84-'by L1'!AL84</f>
        <v>0</v>
      </c>
      <c r="AR84" s="10">
        <f>'by L1'!AR84-'by L1'!AM84</f>
        <v>0.10000000000000053</v>
      </c>
      <c r="AS84" s="10">
        <f>'by L1'!AS84-'by L1'!AN84</f>
        <v>0.10000000000000053</v>
      </c>
      <c r="AT84" s="10">
        <f>'by L1'!AT84-'by L1'!AO84</f>
        <v>0</v>
      </c>
      <c r="AU84" s="64">
        <f>'by L1'!AU84-'by L1'!AP84</f>
        <v>-0.10000000000000053</v>
      </c>
      <c r="AV84" s="10">
        <f>'by L1'!AV84-'by L1'!AQ84</f>
        <v>0.10000000000000053</v>
      </c>
      <c r="AW84" s="10">
        <f>'by L1'!AW84-'by L1'!AR84</f>
        <v>0</v>
      </c>
      <c r="AX84" s="10">
        <f>'by L1'!AX84-'by L1'!AS84</f>
        <v>0</v>
      </c>
      <c r="AY84" s="10">
        <f>'by L1'!AY84-'by L1'!AT84</f>
        <v>9.9999999999999645E-2</v>
      </c>
      <c r="AZ84" s="64">
        <f>'by L1'!AZ84-'by L1'!AU84</f>
        <v>-9.9999999999999645E-2</v>
      </c>
      <c r="BA84" s="10">
        <f>'by L1'!BA84-'by L1'!AV84</f>
        <v>-0.10000000000000053</v>
      </c>
      <c r="BB84" s="10">
        <f>'by L1'!BB84-'by L1'!AW84</f>
        <v>-0.10000000000000053</v>
      </c>
      <c r="BC84" s="10">
        <f>'by L1'!BC84-'by L1'!AX84</f>
        <v>0</v>
      </c>
      <c r="BD84" s="10">
        <f>'by L1'!BD84-'by L1'!AY84</f>
        <v>-9.9999999999999645E-2</v>
      </c>
      <c r="BE84" s="65">
        <f>'by L1'!BE84-'by L1'!AZ84</f>
        <v>0</v>
      </c>
      <c r="BF84" s="9">
        <f>'by L1'!BF84-'by L1'!BA84</f>
        <v>0</v>
      </c>
      <c r="BG84" s="9">
        <f>'by L1'!BG84-'by L1'!BB84</f>
        <v>0</v>
      </c>
      <c r="BH84" s="9">
        <f>'by L1'!BH84-'by L1'!BC84</f>
        <v>-0.10000000000000053</v>
      </c>
      <c r="BI84" s="9">
        <f>'by L1'!BI84-'by L1'!BD84</f>
        <v>0</v>
      </c>
      <c r="BJ84" s="64">
        <f>'by L1'!BJ84-'by L1'!BE84</f>
        <v>-0.10000000000000053</v>
      </c>
      <c r="BK84" s="10">
        <f>'by L1'!BK84-'by L1'!BF84</f>
        <v>-9.9999999999999645E-2</v>
      </c>
      <c r="BL84" s="10">
        <f>'by L1'!BL84-'by L1'!BG84</f>
        <v>0</v>
      </c>
      <c r="BM84" s="10">
        <f>'by L1'!BM84-'by L1'!BH84</f>
        <v>0</v>
      </c>
      <c r="BN84" s="10">
        <f>'by L1'!BN84-'by L1'!BI84</f>
        <v>0</v>
      </c>
      <c r="BO84" s="64">
        <f>'by L1'!BO84-'by L1'!BJ84</f>
        <v>0.24000000000000021</v>
      </c>
      <c r="BP84" s="10">
        <f>'by L1'!BP84-'by L1'!BK84</f>
        <v>0.19000000000000039</v>
      </c>
      <c r="BQ84" s="10">
        <f>'by L1'!BQ84-'by L1'!BL84</f>
        <v>0</v>
      </c>
      <c r="BR84" s="10">
        <f>'by L1'!BR84-'by L1'!BM84</f>
        <v>0.14000000000000057</v>
      </c>
      <c r="BS84" s="10">
        <f>'by L1'!BS84-'by L1'!BN84</f>
        <v>8.0000000000000071E-2</v>
      </c>
      <c r="BT84" s="64">
        <f>'by L1'!BT84-'by L1'!BO84</f>
        <v>0.19000000000000039</v>
      </c>
      <c r="BU84" s="10">
        <f>'by L1'!BU84-'by L1'!BP84</f>
        <v>0.27999999999999936</v>
      </c>
      <c r="BV84" s="10">
        <f>'by L1'!BV84-'by L1'!BQ84</f>
        <v>0.10000000000000053</v>
      </c>
      <c r="BW84" s="10">
        <f>'by L1'!BW84-'by L1'!BR84</f>
        <v>0.13999999999999968</v>
      </c>
      <c r="BX84" s="10">
        <f>'by L1'!BX84-'by L1'!BS84</f>
        <v>0.17999999999999972</v>
      </c>
      <c r="BY84" s="65">
        <f>'by L1'!BT84-'by L1'!AA84</f>
        <v>0.20000000000000018</v>
      </c>
      <c r="BZ84" s="144">
        <f>'by L1'!BU84-'by L1'!AB84</f>
        <v>0.33000000000000007</v>
      </c>
      <c r="CA84" s="144">
        <f>'by L1'!BV84-'by L1'!AC84</f>
        <v>-9.9999999999997868E-3</v>
      </c>
      <c r="CB84" s="144">
        <f>'by L1'!BW84-'by L1'!AD84</f>
        <v>0.16000000000000014</v>
      </c>
      <c r="CC84" s="144">
        <f>'by L1'!BX84-'by L1'!AE84</f>
        <v>0.16999999999999993</v>
      </c>
      <c r="CD84" s="148">
        <f t="shared" si="25"/>
        <v>0</v>
      </c>
      <c r="CE84" s="116">
        <f t="shared" si="26"/>
        <v>0</v>
      </c>
      <c r="CF84" s="115">
        <f t="shared" si="27"/>
        <v>2</v>
      </c>
      <c r="CG84" s="114">
        <f t="shared" si="28"/>
        <v>10</v>
      </c>
      <c r="CH84" s="117">
        <f t="shared" si="29"/>
        <v>9</v>
      </c>
      <c r="CI84" s="118">
        <f t="shared" si="30"/>
        <v>7</v>
      </c>
      <c r="CJ84" s="119">
        <f t="shared" si="31"/>
        <v>1</v>
      </c>
      <c r="CK84" s="120">
        <f t="shared" si="32"/>
        <v>0</v>
      </c>
    </row>
    <row r="85" spans="1:89" x14ac:dyDescent="0.25">
      <c r="A85" s="26" t="s">
        <v>106</v>
      </c>
      <c r="G85" s="66"/>
      <c r="H85" s="12"/>
      <c r="I85" s="12"/>
      <c r="J85" s="12"/>
      <c r="K85" s="12"/>
      <c r="L85" s="66"/>
      <c r="M85" s="12"/>
      <c r="N85" s="12"/>
      <c r="O85" s="12"/>
      <c r="P85" s="12"/>
      <c r="Q85" s="66"/>
      <c r="R85" s="12"/>
      <c r="S85" s="12"/>
      <c r="T85" s="12"/>
      <c r="U85" s="12"/>
      <c r="V85" s="66"/>
      <c r="W85" s="12"/>
      <c r="X85" s="12"/>
      <c r="Y85" s="12"/>
      <c r="Z85" s="12"/>
      <c r="AA85" s="66"/>
      <c r="AB85" s="12"/>
      <c r="AC85" s="12"/>
      <c r="AD85" s="12"/>
      <c r="AE85" s="12"/>
      <c r="AF85" s="64"/>
      <c r="AG85" s="10"/>
      <c r="AH85" s="10"/>
      <c r="AI85" s="10"/>
      <c r="AJ85" s="10"/>
      <c r="AK85" s="64">
        <f>'by L1'!AK85-'by L1'!AF85</f>
        <v>-8.0000000000000071E-2</v>
      </c>
      <c r="AL85" s="10">
        <f>'by L1'!AL85-'by L1'!AG85</f>
        <v>-4.0000000000000036E-2</v>
      </c>
      <c r="AM85" s="10">
        <f>'by L1'!AM85-'by L1'!AH85</f>
        <v>3.0000000000000249E-2</v>
      </c>
      <c r="AN85" s="10">
        <f>'by L1'!AN85-'by L1'!AI85</f>
        <v>6.0000000000000497E-2</v>
      </c>
      <c r="AO85" s="10">
        <f>'by L1'!AO85-'by L1'!AJ85</f>
        <v>3.0000000000000249E-2</v>
      </c>
      <c r="AP85" s="64">
        <f>'by L1'!AP85-'by L1'!AK85</f>
        <v>-0.10000000000000053</v>
      </c>
      <c r="AQ85" s="10">
        <f>'by L1'!AQ85-'by L1'!AL85</f>
        <v>-0.20000000000000018</v>
      </c>
      <c r="AR85" s="10">
        <f>'by L1'!AR85-'by L1'!AM85</f>
        <v>0</v>
      </c>
      <c r="AS85" s="10">
        <f>'by L1'!AS85-'by L1'!AN85</f>
        <v>0</v>
      </c>
      <c r="AT85" s="10">
        <f>'by L1'!AT85-'by L1'!AO85</f>
        <v>-0.10000000000000053</v>
      </c>
      <c r="AU85" s="64">
        <f>'by L1'!AU85-'by L1'!AP85</f>
        <v>0</v>
      </c>
      <c r="AV85" s="10">
        <f>'by L1'!AV85-'by L1'!AQ85</f>
        <v>0.10000000000000053</v>
      </c>
      <c r="AW85" s="10">
        <f>'by L1'!AW85-'by L1'!AR85</f>
        <v>-9.9999999999999645E-2</v>
      </c>
      <c r="AX85" s="10">
        <f>'by L1'!AX85-'by L1'!AS85</f>
        <v>-0.10000000000000053</v>
      </c>
      <c r="AY85" s="10">
        <f>'by L1'!AY85-'by L1'!AT85</f>
        <v>0</v>
      </c>
      <c r="AZ85" s="64">
        <f>'by L1'!AZ85-'by L1'!AU85</f>
        <v>0.10000000000000053</v>
      </c>
      <c r="BA85" s="10">
        <f>'by L1'!BA85-'by L1'!AV85</f>
        <v>9.9999999999999645E-2</v>
      </c>
      <c r="BB85" s="10">
        <f>'by L1'!BB85-'by L1'!AW85</f>
        <v>9.9999999999999645E-2</v>
      </c>
      <c r="BC85" s="10">
        <f>'by L1'!BC85-'by L1'!AX85</f>
        <v>0</v>
      </c>
      <c r="BD85" s="10">
        <f>'by L1'!BD85-'by L1'!AY85</f>
        <v>0</v>
      </c>
      <c r="BE85" s="65">
        <f>'by L1'!BE85-'by L1'!AZ85</f>
        <v>-0.10000000000000053</v>
      </c>
      <c r="BF85" s="9">
        <f>'by L1'!BF85-'by L1'!BA85</f>
        <v>0</v>
      </c>
      <c r="BG85" s="9">
        <f>'by L1'!BG85-'by L1'!BB85</f>
        <v>-9.9999999999999645E-2</v>
      </c>
      <c r="BH85" s="9">
        <f>'by L1'!BH85-'by L1'!BC85</f>
        <v>0</v>
      </c>
      <c r="BI85" s="9">
        <f>'by L1'!BI85-'by L1'!BD85</f>
        <v>0</v>
      </c>
      <c r="BJ85" s="64">
        <f>'by L1'!BJ85-'by L1'!BE85</f>
        <v>0.20000000000000018</v>
      </c>
      <c r="BK85" s="10">
        <f>'by L1'!BK85-'by L1'!BF85</f>
        <v>0.20000000000000018</v>
      </c>
      <c r="BL85" s="10">
        <f>'by L1'!BL85-'by L1'!BG85</f>
        <v>9.9999999999999645E-2</v>
      </c>
      <c r="BM85" s="10">
        <f>'by L1'!BM85-'by L1'!BH85</f>
        <v>0.10000000000000053</v>
      </c>
      <c r="BN85" s="10">
        <f>'by L1'!BN85-'by L1'!BI85</f>
        <v>0.10000000000000053</v>
      </c>
      <c r="BO85" s="64">
        <f>'by L1'!BO85-'by L1'!BJ85</f>
        <v>0.25999999999999979</v>
      </c>
      <c r="BP85" s="10">
        <f>'by L1'!BP85-'by L1'!BK85</f>
        <v>0.13999999999999968</v>
      </c>
      <c r="BQ85" s="10">
        <f>'by L1'!BQ85-'by L1'!BL85</f>
        <v>0.1800000000000006</v>
      </c>
      <c r="BR85" s="10">
        <f>'by L1'!BR85-'by L1'!BM85</f>
        <v>0.16999999999999993</v>
      </c>
      <c r="BS85" s="10">
        <f>'by L1'!BS85-'by L1'!BN85</f>
        <v>0.22999999999999954</v>
      </c>
      <c r="BT85" s="64">
        <f>'by L1'!BT85-'by L1'!BO85</f>
        <v>0.17000000000000082</v>
      </c>
      <c r="BU85" s="10">
        <f>'by L1'!BU85-'by L1'!BP85</f>
        <v>0.23000000000000043</v>
      </c>
      <c r="BV85" s="10">
        <f>'by L1'!BV85-'by L1'!BQ85</f>
        <v>-0.20000000000000018</v>
      </c>
      <c r="BW85" s="10">
        <f>'by L1'!BW85-'by L1'!BR85</f>
        <v>8.9999999999999858E-2</v>
      </c>
      <c r="BX85" s="10">
        <f>'by L1'!BX85-'by L1'!BS85</f>
        <v>6.0000000000000497E-2</v>
      </c>
      <c r="BY85" s="65">
        <f>'by L1'!BT85-'by L1'!AF85</f>
        <v>0.45000000000000018</v>
      </c>
      <c r="BZ85" s="144">
        <f>'by L1'!BU85-'by L1'!AG85</f>
        <v>0.53000000000000025</v>
      </c>
      <c r="CA85" s="144">
        <f>'by L1'!BV85-'by L1'!AH85</f>
        <v>1.0000000000000675E-2</v>
      </c>
      <c r="CB85" s="144">
        <f>'by L1'!BW85-'by L1'!AI85</f>
        <v>0.32000000000000028</v>
      </c>
      <c r="CC85" s="144">
        <f>'by L1'!BX85-'by L1'!AJ85</f>
        <v>0.32000000000000028</v>
      </c>
      <c r="CD85" s="148">
        <f t="shared" si="25"/>
        <v>0</v>
      </c>
      <c r="CE85" s="116">
        <f t="shared" si="26"/>
        <v>0</v>
      </c>
      <c r="CF85" s="115">
        <f t="shared" si="27"/>
        <v>2</v>
      </c>
      <c r="CG85" s="114">
        <f t="shared" si="28"/>
        <v>8</v>
      </c>
      <c r="CH85" s="117">
        <f t="shared" si="29"/>
        <v>12</v>
      </c>
      <c r="CI85" s="118">
        <f t="shared" si="30"/>
        <v>8</v>
      </c>
      <c r="CJ85" s="119">
        <f t="shared" si="31"/>
        <v>1</v>
      </c>
      <c r="CK85" s="120">
        <f t="shared" si="32"/>
        <v>0</v>
      </c>
    </row>
    <row r="86" spans="1:89" x14ac:dyDescent="0.25">
      <c r="A86" s="26" t="s">
        <v>107</v>
      </c>
      <c r="G86" s="66"/>
      <c r="H86" s="12"/>
      <c r="I86" s="12"/>
      <c r="J86" s="12"/>
      <c r="K86" s="12"/>
      <c r="L86" s="66"/>
      <c r="M86" s="12"/>
      <c r="N86" s="12"/>
      <c r="O86" s="12"/>
      <c r="P86" s="12"/>
      <c r="Q86" s="66"/>
      <c r="R86" s="12"/>
      <c r="S86" s="12"/>
      <c r="T86" s="12"/>
      <c r="U86" s="12"/>
      <c r="V86" s="66"/>
      <c r="W86" s="12"/>
      <c r="X86" s="12"/>
      <c r="Y86" s="12"/>
      <c r="Z86" s="12"/>
      <c r="AA86" s="66"/>
      <c r="AB86" s="12"/>
      <c r="AC86" s="12"/>
      <c r="AD86" s="12"/>
      <c r="AE86" s="12"/>
      <c r="AF86" s="64">
        <f>'by L1'!AF86-'by L1'!AA86</f>
        <v>9.9999999999997868E-3</v>
      </c>
      <c r="AG86" s="10">
        <f>'by L1'!AG86-'by L1'!AB86</f>
        <v>0</v>
      </c>
      <c r="AH86" s="10">
        <f>'by L1'!AH86-'by L1'!AC86</f>
        <v>-5.0000000000000711E-2</v>
      </c>
      <c r="AI86" s="10">
        <f>'by L1'!AI86-'by L1'!AD86</f>
        <v>6.0000000000000497E-2</v>
      </c>
      <c r="AJ86" s="10">
        <f>'by L1'!AJ86-'by L1'!AE86</f>
        <v>9.9999999999997868E-3</v>
      </c>
      <c r="AK86" s="64">
        <f>'by L1'!AK86-'by L1'!AF86</f>
        <v>0.12000000000000011</v>
      </c>
      <c r="AL86" s="10">
        <f>'by L1'!AL86-'by L1'!AG86</f>
        <v>5.0000000000000711E-2</v>
      </c>
      <c r="AM86" s="10">
        <f>'by L1'!AM86-'by L1'!AH86</f>
        <v>1.0000000000000675E-2</v>
      </c>
      <c r="AN86" s="10">
        <f>'by L1'!AN86-'by L1'!AI86</f>
        <v>-4.9999999999999822E-2</v>
      </c>
      <c r="AO86" s="10">
        <f>'by L1'!AO86-'by L1'!AJ86</f>
        <v>4.9999999999999822E-2</v>
      </c>
      <c r="AP86" s="64">
        <f>'by L1'!AP86-'by L1'!AK86</f>
        <v>-9.9999999999999645E-2</v>
      </c>
      <c r="AQ86" s="10">
        <f>'by L1'!AQ86-'by L1'!AL86</f>
        <v>-0.10000000000000053</v>
      </c>
      <c r="AR86" s="10">
        <f>'by L1'!AR86-'by L1'!AM86</f>
        <v>0</v>
      </c>
      <c r="AS86" s="10">
        <f>'by L1'!AS86-'by L1'!AN86</f>
        <v>0</v>
      </c>
      <c r="AT86" s="10">
        <f>'by L1'!AT86-'by L1'!AO86</f>
        <v>-9.9999999999999645E-2</v>
      </c>
      <c r="AU86" s="64">
        <f>'by L1'!AU86-'by L1'!AP86</f>
        <v>9.9999999999999645E-2</v>
      </c>
      <c r="AV86" s="10">
        <f>'by L1'!AV86-'by L1'!AQ86</f>
        <v>0.10000000000000053</v>
      </c>
      <c r="AW86" s="10">
        <f>'by L1'!AW86-'by L1'!AR86</f>
        <v>9.9999999999999645E-2</v>
      </c>
      <c r="AX86" s="10">
        <f>'by L1'!AX86-'by L1'!AS86</f>
        <v>9.9999999999999645E-2</v>
      </c>
      <c r="AY86" s="10">
        <f>'by L1'!AY86-'by L1'!AT86</f>
        <v>9.9999999999999645E-2</v>
      </c>
      <c r="AZ86" s="64"/>
      <c r="BA86" s="10"/>
      <c r="BB86" s="10"/>
      <c r="BC86" s="10"/>
      <c r="BD86" s="10"/>
      <c r="BE86" s="65">
        <f>'by L1'!BE86-'by L1'!AU86</f>
        <v>-9.9999999999999645E-2</v>
      </c>
      <c r="BF86" s="65">
        <f>'by L1'!BF86-'by L1'!AV86</f>
        <v>9.9999999999999645E-2</v>
      </c>
      <c r="BG86" s="65">
        <f>'by L1'!BG86-'by L1'!AW86</f>
        <v>-9.9999999999999645E-2</v>
      </c>
      <c r="BH86" s="65">
        <f>'by L1'!BH86-'by L1'!AX86</f>
        <v>-9.9999999999999645E-2</v>
      </c>
      <c r="BI86" s="65">
        <f>'by L1'!BI86-'by L1'!AY86</f>
        <v>0</v>
      </c>
      <c r="BJ86" s="65"/>
      <c r="BK86" s="9"/>
      <c r="BL86" s="9"/>
      <c r="BM86" s="9"/>
      <c r="BN86" s="9"/>
      <c r="BO86" s="64">
        <f>'by L1'!BO86-'by L1'!BE86</f>
        <v>0.46999999999999975</v>
      </c>
      <c r="BP86" s="10">
        <f>'by L1'!BP86-'by L1'!BF86</f>
        <v>0.34999999999999964</v>
      </c>
      <c r="BQ86" s="10">
        <f>'by L1'!BQ86-'by L1'!BG86</f>
        <v>2.9999999999999361E-2</v>
      </c>
      <c r="BR86" s="10">
        <f>'by L1'!BR86-'by L1'!BH86</f>
        <v>0.13999999999999968</v>
      </c>
      <c r="BS86" s="10">
        <f>'by L1'!BS86-'by L1'!BI86</f>
        <v>0.24000000000000021</v>
      </c>
      <c r="BT86" s="65"/>
      <c r="BU86" s="9"/>
      <c r="BV86" s="9"/>
      <c r="BW86" s="9"/>
      <c r="BX86" s="9"/>
      <c r="BY86" s="65"/>
      <c r="BZ86" s="144"/>
      <c r="CA86" s="144"/>
      <c r="CB86" s="144"/>
      <c r="CC86" s="144"/>
      <c r="CD86" s="148">
        <f t="shared" si="25"/>
        <v>0</v>
      </c>
      <c r="CE86" s="116">
        <f t="shared" si="26"/>
        <v>0</v>
      </c>
      <c r="CF86" s="115">
        <f t="shared" si="27"/>
        <v>0</v>
      </c>
      <c r="CG86" s="114">
        <f t="shared" si="28"/>
        <v>8</v>
      </c>
      <c r="CH86" s="117">
        <f t="shared" si="29"/>
        <v>13</v>
      </c>
      <c r="CI86" s="118">
        <f t="shared" si="30"/>
        <v>3</v>
      </c>
      <c r="CJ86" s="119">
        <f t="shared" si="31"/>
        <v>2</v>
      </c>
      <c r="CK86" s="120">
        <f t="shared" si="32"/>
        <v>0</v>
      </c>
    </row>
    <row r="87" spans="1:89" x14ac:dyDescent="0.25">
      <c r="A87" s="26" t="s">
        <v>108</v>
      </c>
      <c r="G87" s="66"/>
      <c r="H87" s="12"/>
      <c r="I87" s="12"/>
      <c r="J87" s="12"/>
      <c r="K87" s="12"/>
      <c r="L87" s="66"/>
      <c r="M87" s="12"/>
      <c r="N87" s="12"/>
      <c r="O87" s="12"/>
      <c r="P87" s="12"/>
      <c r="Q87" s="66"/>
      <c r="R87" s="12"/>
      <c r="S87" s="12"/>
      <c r="T87" s="12"/>
      <c r="U87" s="12"/>
      <c r="V87" s="66"/>
      <c r="W87" s="12"/>
      <c r="X87" s="12"/>
      <c r="Y87" s="12"/>
      <c r="Z87" s="12"/>
      <c r="AA87" s="66"/>
      <c r="AB87" s="12"/>
      <c r="AC87" s="12"/>
      <c r="AD87" s="12"/>
      <c r="AE87" s="12"/>
      <c r="AF87" s="64">
        <f>'by L1'!AF87-'by L1'!AA87</f>
        <v>4.0000000000000036E-2</v>
      </c>
      <c r="AG87" s="10">
        <f>'by L1'!AG87-'by L1'!AB87</f>
        <v>-2.0000000000000462E-2</v>
      </c>
      <c r="AH87" s="10">
        <f>'by L1'!AH87-'by L1'!AC87</f>
        <v>-6.0000000000000497E-2</v>
      </c>
      <c r="AI87" s="10">
        <f>'by L1'!AI87-'by L1'!AD87</f>
        <v>-9.0000000000000746E-2</v>
      </c>
      <c r="AJ87" s="10">
        <f>'by L1'!AJ87-'by L1'!AE87</f>
        <v>-2.0000000000000462E-2</v>
      </c>
      <c r="AK87" s="64">
        <f>'by L1'!AK87-'by L1'!AF87</f>
        <v>0.17999999999999972</v>
      </c>
      <c r="AL87" s="10">
        <f>'by L1'!AL87-'by L1'!AG87</f>
        <v>0.1800000000000006</v>
      </c>
      <c r="AM87" s="10">
        <f>'by L1'!AM87-'by L1'!AH87</f>
        <v>0.12000000000000011</v>
      </c>
      <c r="AN87" s="10">
        <f>'by L1'!AN87-'by L1'!AI87</f>
        <v>0.14000000000000057</v>
      </c>
      <c r="AO87" s="10">
        <f>'by L1'!AO87-'by L1'!AJ87</f>
        <v>0.14000000000000057</v>
      </c>
      <c r="AP87" s="64">
        <f>'by L1'!AP87-'by L1'!AK87</f>
        <v>-0.20000000000000018</v>
      </c>
      <c r="AQ87" s="10">
        <f>'by L1'!AQ87-'by L1'!AL87</f>
        <v>-0.20000000000000018</v>
      </c>
      <c r="AR87" s="10">
        <f>'by L1'!AR87-'by L1'!AM87</f>
        <v>-9.9999999999999645E-2</v>
      </c>
      <c r="AS87" s="10">
        <f>'by L1'!AS87-'by L1'!AN87</f>
        <v>-0.20000000000000018</v>
      </c>
      <c r="AT87" s="10">
        <f>'by L1'!AT87-'by L1'!AO87</f>
        <v>-0.20000000000000018</v>
      </c>
      <c r="AU87" s="64">
        <f>'by L1'!AU87-'by L1'!AP87</f>
        <v>0.29999999999999982</v>
      </c>
      <c r="AV87" s="10">
        <f>'by L1'!AV87-'by L1'!AQ87</f>
        <v>0.29999999999999982</v>
      </c>
      <c r="AW87" s="10">
        <f>'by L1'!AW87-'by L1'!AR87</f>
        <v>0.19999999999999929</v>
      </c>
      <c r="AX87" s="10">
        <f>'by L1'!AX87-'by L1'!AS87</f>
        <v>0.20000000000000018</v>
      </c>
      <c r="AY87" s="10">
        <f>'by L1'!AY87-'by L1'!AT87</f>
        <v>0.29999999999999982</v>
      </c>
      <c r="AZ87" s="64">
        <f>'by L1'!AZ87-'by L1'!AU87</f>
        <v>-0.19999999999999929</v>
      </c>
      <c r="BA87" s="10">
        <f>'by L1'!BA87-'by L1'!AV87</f>
        <v>-9.9999999999999645E-2</v>
      </c>
      <c r="BB87" s="10">
        <f>'by L1'!BB87-'by L1'!AW87</f>
        <v>-0.19999999999999929</v>
      </c>
      <c r="BC87" s="10">
        <f>'by L1'!BC87-'by L1'!AX87</f>
        <v>-0.20000000000000018</v>
      </c>
      <c r="BD87" s="10">
        <f>'by L1'!BD87-'by L1'!AY87</f>
        <v>-0.20000000000000018</v>
      </c>
      <c r="BE87" s="65">
        <f>'by L1'!BE87-'by L1'!AZ87</f>
        <v>0.29999999999999982</v>
      </c>
      <c r="BF87" s="9">
        <f>'by L1'!BF87-'by L1'!BA87</f>
        <v>0.20000000000000018</v>
      </c>
      <c r="BG87" s="9">
        <f>'by L1'!BG87-'by L1'!BB87</f>
        <v>0.19999999999999929</v>
      </c>
      <c r="BH87" s="9">
        <f>'by L1'!BH87-'by L1'!BC87</f>
        <v>0.20000000000000018</v>
      </c>
      <c r="BI87" s="9">
        <f>'by L1'!BI87-'by L1'!BD87</f>
        <v>0.20000000000000018</v>
      </c>
      <c r="BJ87" s="64">
        <f>'by L1'!BJ87-'by L1'!BE87</f>
        <v>9.9999999999999645E-2</v>
      </c>
      <c r="BK87" s="10">
        <f>'by L1'!BK87-'by L1'!BF87</f>
        <v>0.19999999999999929</v>
      </c>
      <c r="BL87" s="10">
        <f>'by L1'!BL87-'by L1'!BG87</f>
        <v>0</v>
      </c>
      <c r="BM87" s="10">
        <f>'by L1'!BM87-'by L1'!BH87</f>
        <v>9.9999999999999645E-2</v>
      </c>
      <c r="BN87" s="10">
        <f>'by L1'!BN87-'by L1'!BI87</f>
        <v>9.9999999999999645E-2</v>
      </c>
      <c r="BO87" s="64">
        <f>'by L1'!BO87-'by L1'!BJ87</f>
        <v>4.0000000000000036E-2</v>
      </c>
      <c r="BP87" s="10">
        <f>'by L1'!BP87-'by L1'!BK87</f>
        <v>4.0000000000000036E-2</v>
      </c>
      <c r="BQ87" s="10">
        <f>'by L1'!BQ87-'by L1'!BL87</f>
        <v>3.0000000000000249E-2</v>
      </c>
      <c r="BR87" s="10">
        <f>'by L1'!BR87-'by L1'!BM87</f>
        <v>2.0000000000000462E-2</v>
      </c>
      <c r="BS87" s="10">
        <f>'by L1'!BS87-'by L1'!BN87</f>
        <v>7.0000000000000284E-2</v>
      </c>
      <c r="BT87" s="64">
        <f>'by L1'!BT87-'by L1'!BO87</f>
        <v>0.11000000000000032</v>
      </c>
      <c r="BU87" s="10">
        <f>'by L1'!BU87-'by L1'!BP87</f>
        <v>9.0000000000000746E-2</v>
      </c>
      <c r="BV87" s="10">
        <f>'by L1'!BV87-'by L1'!BQ87</f>
        <v>-4.9999999999999822E-2</v>
      </c>
      <c r="BW87" s="10">
        <f>'by L1'!BW87-'by L1'!BR87</f>
        <v>1.9999999999999574E-2</v>
      </c>
      <c r="BX87" s="10">
        <f>'by L1'!BX87-'by L1'!BS87</f>
        <v>4.0000000000000036E-2</v>
      </c>
      <c r="BY87" s="65">
        <f>'by L1'!BT87-'by L1'!AA87</f>
        <v>0.66999999999999993</v>
      </c>
      <c r="BZ87" s="144">
        <f>'by L1'!BU87-'by L1'!AB87</f>
        <v>0.69000000000000039</v>
      </c>
      <c r="CA87" s="144">
        <f>'by L1'!BV87-'by L1'!AC87</f>
        <v>0.13999999999999968</v>
      </c>
      <c r="CB87" s="144">
        <f>'by L1'!BW87-'by L1'!AD87</f>
        <v>0.1899999999999995</v>
      </c>
      <c r="CC87" s="144">
        <f>'by L1'!BX87-'by L1'!AE87</f>
        <v>0.42999999999999972</v>
      </c>
      <c r="CD87" s="148">
        <f t="shared" si="25"/>
        <v>0</v>
      </c>
      <c r="CE87" s="116">
        <f t="shared" si="26"/>
        <v>0</v>
      </c>
      <c r="CF87" s="115">
        <f t="shared" si="27"/>
        <v>8</v>
      </c>
      <c r="CG87" s="114">
        <f t="shared" si="28"/>
        <v>7</v>
      </c>
      <c r="CH87" s="117">
        <f t="shared" si="29"/>
        <v>13</v>
      </c>
      <c r="CI87" s="118">
        <f t="shared" si="30"/>
        <v>12</v>
      </c>
      <c r="CJ87" s="119">
        <f t="shared" si="31"/>
        <v>4</v>
      </c>
      <c r="CK87" s="120">
        <f t="shared" si="32"/>
        <v>0</v>
      </c>
    </row>
    <row r="88" spans="1:89" x14ac:dyDescent="0.25">
      <c r="A88" s="26" t="s">
        <v>109</v>
      </c>
      <c r="G88" s="66"/>
      <c r="H88" s="12"/>
      <c r="I88" s="12"/>
      <c r="J88" s="12"/>
      <c r="K88" s="12"/>
      <c r="L88" s="66"/>
      <c r="M88" s="12"/>
      <c r="N88" s="12"/>
      <c r="O88" s="12"/>
      <c r="P88" s="12"/>
      <c r="Q88" s="66"/>
      <c r="R88" s="12"/>
      <c r="S88" s="12"/>
      <c r="T88" s="12"/>
      <c r="U88" s="12"/>
      <c r="V88" s="66"/>
      <c r="W88" s="12"/>
      <c r="X88" s="12"/>
      <c r="Y88" s="12"/>
      <c r="Z88" s="12"/>
      <c r="AA88" s="66"/>
      <c r="AB88" s="12"/>
      <c r="AC88" s="12"/>
      <c r="AD88" s="12"/>
      <c r="AE88" s="12"/>
      <c r="AF88" s="64">
        <f>'by L1'!AF88-'by L1'!AA88</f>
        <v>9.9999999999997868E-3</v>
      </c>
      <c r="AG88" s="10">
        <f>'by L1'!AG88-'by L1'!AB88</f>
        <v>-0.12000000000000011</v>
      </c>
      <c r="AH88" s="10">
        <f>'by L1'!AH88-'by L1'!AC88</f>
        <v>-0.12000000000000011</v>
      </c>
      <c r="AI88" s="10">
        <f>'by L1'!AI88-'by L1'!AD88</f>
        <v>-8.9999999999999858E-2</v>
      </c>
      <c r="AJ88" s="10">
        <f>'by L1'!AJ88-'by L1'!AE88</f>
        <v>-8.9999999999999858E-2</v>
      </c>
      <c r="AK88" s="64">
        <f>'by L1'!AK88-'by L1'!AF88</f>
        <v>0.15000000000000036</v>
      </c>
      <c r="AL88" s="10">
        <f>'by L1'!AL88-'by L1'!AG88</f>
        <v>0.20999999999999996</v>
      </c>
      <c r="AM88" s="10">
        <f>'by L1'!AM88-'by L1'!AH88</f>
        <v>0.20999999999999996</v>
      </c>
      <c r="AN88" s="10">
        <f>'by L1'!AN88-'by L1'!AI88</f>
        <v>0.21999999999999975</v>
      </c>
      <c r="AO88" s="10">
        <f>'by L1'!AO88-'by L1'!AJ88</f>
        <v>0.25999999999999979</v>
      </c>
      <c r="AP88" s="64">
        <f>'by L1'!AP88-'by L1'!AK88</f>
        <v>0</v>
      </c>
      <c r="AQ88" s="10">
        <f>'by L1'!AQ88-'by L1'!AL88</f>
        <v>-9.9999999999999645E-2</v>
      </c>
      <c r="AR88" s="10">
        <f>'by L1'!AR88-'by L1'!AM88</f>
        <v>0</v>
      </c>
      <c r="AS88" s="10">
        <f>'by L1'!AS88-'by L1'!AN88</f>
        <v>0</v>
      </c>
      <c r="AT88" s="10">
        <f>'by L1'!AT88-'by L1'!AO88</f>
        <v>-9.9999999999999645E-2</v>
      </c>
      <c r="AU88" s="64">
        <f>'by L1'!AU88-'by L1'!AP88</f>
        <v>0</v>
      </c>
      <c r="AV88" s="10">
        <f>'by L1'!AV88-'by L1'!AQ88</f>
        <v>9.9999999999999645E-2</v>
      </c>
      <c r="AW88" s="10">
        <f>'by L1'!AW88-'by L1'!AR88</f>
        <v>0</v>
      </c>
      <c r="AX88" s="10">
        <f>'by L1'!AX88-'by L1'!AS88</f>
        <v>0</v>
      </c>
      <c r="AY88" s="10">
        <f>'by L1'!AY88-'by L1'!AT88</f>
        <v>0</v>
      </c>
      <c r="AZ88" s="64">
        <f>'by L1'!AZ88-'by L1'!AU88</f>
        <v>0</v>
      </c>
      <c r="BA88" s="10">
        <f>'by L1'!BA88-'by L1'!AV88</f>
        <v>0</v>
      </c>
      <c r="BB88" s="10">
        <f>'by L1'!BB88-'by L1'!AW88</f>
        <v>0</v>
      </c>
      <c r="BC88" s="10">
        <f>'by L1'!BC88-'by L1'!AX88</f>
        <v>0</v>
      </c>
      <c r="BD88" s="10">
        <f>'by L1'!BD88-'by L1'!AY88</f>
        <v>0</v>
      </c>
      <c r="BE88" s="65">
        <f>'by L1'!BE88-'by L1'!AZ88</f>
        <v>9.9999999999999645E-2</v>
      </c>
      <c r="BF88" s="9">
        <f>'by L1'!BF88-'by L1'!BA88</f>
        <v>0.10000000000000053</v>
      </c>
      <c r="BG88" s="9">
        <f>'by L1'!BG88-'by L1'!BB88</f>
        <v>0</v>
      </c>
      <c r="BH88" s="9">
        <f>'by L1'!BH88-'by L1'!BC88</f>
        <v>0</v>
      </c>
      <c r="BI88" s="9">
        <f>'by L1'!BI88-'by L1'!BD88</f>
        <v>9.9999999999999645E-2</v>
      </c>
      <c r="BJ88" s="64">
        <f>'by L1'!BJ88-'by L1'!BE88</f>
        <v>9.9999999999999645E-2</v>
      </c>
      <c r="BK88" s="10">
        <f>'by L1'!BK88-'by L1'!BF88</f>
        <v>0.29999999999999982</v>
      </c>
      <c r="BL88" s="10">
        <f>'by L1'!BL88-'by L1'!BG88</f>
        <v>0</v>
      </c>
      <c r="BM88" s="10">
        <f>'by L1'!BM88-'by L1'!BH88</f>
        <v>0</v>
      </c>
      <c r="BN88" s="10">
        <f>'by L1'!BN88-'by L1'!BI88</f>
        <v>9.9999999999999645E-2</v>
      </c>
      <c r="BO88" s="64">
        <f>'by L1'!BO88-'by L1'!BJ88</f>
        <v>0.10000000000000053</v>
      </c>
      <c r="BP88" s="10">
        <f>'by L1'!BP88-'by L1'!BK88</f>
        <v>4.9999999999999822E-2</v>
      </c>
      <c r="BQ88" s="10">
        <f>'by L1'!BQ88-'by L1'!BL88</f>
        <v>1.0000000000000675E-2</v>
      </c>
      <c r="BR88" s="10">
        <f>'by L1'!BR88-'by L1'!BM88</f>
        <v>4.0000000000000036E-2</v>
      </c>
      <c r="BS88" s="10">
        <f>'by L1'!BS88-'by L1'!BN88</f>
        <v>4.0000000000000036E-2</v>
      </c>
      <c r="BT88" s="64">
        <f>'by L1'!BT88-'by L1'!BO88</f>
        <v>8.0000000000000071E-2</v>
      </c>
      <c r="BU88" s="10">
        <f>'by L1'!BU88-'by L1'!BP88</f>
        <v>7.0000000000000284E-2</v>
      </c>
      <c r="BV88" s="10">
        <f>'by L1'!BV88-'by L1'!BQ88</f>
        <v>-3.0000000000000249E-2</v>
      </c>
      <c r="BW88" s="10">
        <f>'by L1'!BW88-'by L1'!BR88</f>
        <v>1.9999999999999574E-2</v>
      </c>
      <c r="BX88" s="10">
        <f>'by L1'!BX88-'by L1'!BS88</f>
        <v>2.7000000000000135E-2</v>
      </c>
      <c r="BY88" s="65">
        <f>'by L1'!BT88-'by L1'!AA88</f>
        <v>0.54</v>
      </c>
      <c r="BZ88" s="144">
        <f>'by L1'!BU88-'by L1'!AB88</f>
        <v>0.61000000000000032</v>
      </c>
      <c r="CA88" s="144">
        <f>'by L1'!BV88-'by L1'!AC88</f>
        <v>7.0000000000000284E-2</v>
      </c>
      <c r="CB88" s="144">
        <f>'by L1'!BW88-'by L1'!AD88</f>
        <v>0.1899999999999995</v>
      </c>
      <c r="CC88" s="144">
        <f>'by L1'!BX88-'by L1'!AE88</f>
        <v>0.33699999999999974</v>
      </c>
      <c r="CD88" s="148">
        <f t="shared" si="25"/>
        <v>0</v>
      </c>
      <c r="CE88" s="116">
        <f t="shared" si="26"/>
        <v>0</v>
      </c>
      <c r="CF88" s="115">
        <f t="shared" si="27"/>
        <v>2</v>
      </c>
      <c r="CG88" s="114">
        <f t="shared" si="28"/>
        <v>5</v>
      </c>
      <c r="CH88" s="117">
        <f t="shared" si="29"/>
        <v>16</v>
      </c>
      <c r="CI88" s="118">
        <f t="shared" si="30"/>
        <v>4</v>
      </c>
      <c r="CJ88" s="119">
        <f t="shared" si="31"/>
        <v>2</v>
      </c>
      <c r="CK88" s="120">
        <f t="shared" si="32"/>
        <v>0</v>
      </c>
    </row>
    <row r="89" spans="1:89" x14ac:dyDescent="0.25">
      <c r="A89" s="26" t="s">
        <v>110</v>
      </c>
      <c r="G89" s="66">
        <f>'by L1'!G89-'by L1'!B89</f>
        <v>0.1800000000000006</v>
      </c>
      <c r="H89" s="12">
        <f>'by L1'!H89-'by L1'!C89</f>
        <v>-0.16000000000000014</v>
      </c>
      <c r="I89" s="12">
        <f>'by L1'!I89-'by L1'!D89</f>
        <v>-7.0000000000000284E-2</v>
      </c>
      <c r="J89" s="12">
        <f>'by L1'!J89-'by L1'!E89</f>
        <v>-5.0000000000000711E-2</v>
      </c>
      <c r="K89" s="12">
        <f>'by L1'!K89-'by L1'!F89</f>
        <v>-3.0000000000000249E-2</v>
      </c>
      <c r="L89" s="66">
        <f>'by L1'!L89-'by L1'!G89</f>
        <v>6.9999999999999396E-2</v>
      </c>
      <c r="M89" s="12">
        <f>'by L1'!M89-'by L1'!H89</f>
        <v>-0.16000000000000014</v>
      </c>
      <c r="N89" s="12">
        <f>'by L1'!N89-'by L1'!I89</f>
        <v>-0.15999999999999925</v>
      </c>
      <c r="O89" s="12">
        <f>'by L1'!O89-'by L1'!J89</f>
        <v>-8.0000000000000071E-2</v>
      </c>
      <c r="P89" s="12">
        <f>'by L1'!P89-'by L1'!K89</f>
        <v>-8.0000000000000071E-2</v>
      </c>
      <c r="Q89" s="66">
        <f>'by L1'!Q89-'by L1'!L89</f>
        <v>-0.15999999999999925</v>
      </c>
      <c r="R89" s="12">
        <f>'by L1'!R89-'by L1'!M89</f>
        <v>-8.9999999999999858E-2</v>
      </c>
      <c r="S89" s="12">
        <f>'by L1'!S89-'by L1'!N89</f>
        <v>-0.26000000000000068</v>
      </c>
      <c r="T89" s="12">
        <f>'by L1'!T89-'by L1'!O89</f>
        <v>-0.19999999999999929</v>
      </c>
      <c r="U89" s="12">
        <f>'by L1'!U89-'by L1'!P89</f>
        <v>-0.16999999999999993</v>
      </c>
      <c r="V89" s="66">
        <f>'by L1'!V89-'by L1'!Q89</f>
        <v>-0.16000000000000014</v>
      </c>
      <c r="W89" s="12">
        <f>'by L1'!W89-'by L1'!R89</f>
        <v>-0.15000000000000036</v>
      </c>
      <c r="X89" s="12">
        <f>'by L1'!X89-'by L1'!S89</f>
        <v>-0.23999999999999932</v>
      </c>
      <c r="Y89" s="12">
        <f>'by L1'!Y89-'by L1'!T89</f>
        <v>-0.20999999999999996</v>
      </c>
      <c r="Z89" s="12">
        <f>'by L1'!Z89-'by L1'!U89</f>
        <v>-0.16999999999999993</v>
      </c>
      <c r="AA89" s="65">
        <f>'by L1'!AA89-'by L1'!V89</f>
        <v>0.25999999999999979</v>
      </c>
      <c r="AB89" s="9">
        <f>'by L1'!AB89-'by L1'!W89</f>
        <v>0.20999999999999996</v>
      </c>
      <c r="AC89" s="9">
        <f>'by L1'!AC89-'by L1'!X89</f>
        <v>0.16999999999999993</v>
      </c>
      <c r="AD89" s="9">
        <f>'by L1'!AD89-'by L1'!Y89</f>
        <v>0.21999999999999975</v>
      </c>
      <c r="AE89" s="9">
        <f>'by L1'!AE89-'by L1'!Z89</f>
        <v>0.1899999999999995</v>
      </c>
      <c r="AF89" s="64">
        <f>'by L1'!AF89-'by L1'!AA89</f>
        <v>4.9999999999999822E-2</v>
      </c>
      <c r="AG89" s="10">
        <f>'by L1'!AG89-'by L1'!AB89</f>
        <v>0</v>
      </c>
      <c r="AH89" s="10">
        <f>'by L1'!AH89-'by L1'!AC89</f>
        <v>0</v>
      </c>
      <c r="AI89" s="10">
        <f>'by L1'!AI89-'by L1'!AD89</f>
        <v>4.0000000000000036E-2</v>
      </c>
      <c r="AJ89" s="10">
        <f>'by L1'!AJ89-'by L1'!AE89</f>
        <v>2.0000000000000462E-2</v>
      </c>
      <c r="AK89" s="64">
        <f>'by L1'!AK89-'by L1'!AF89</f>
        <v>8.9999999999999858E-2</v>
      </c>
      <c r="AL89" s="10">
        <f>'by L1'!AL89-'by L1'!AG89</f>
        <v>4.0000000000000036E-2</v>
      </c>
      <c r="AM89" s="10">
        <f>'by L1'!AM89-'by L1'!AH89</f>
        <v>6.9999999999999396E-2</v>
      </c>
      <c r="AN89" s="10">
        <f>'by L1'!AN89-'by L1'!AI89</f>
        <v>-9.9999999999997868E-3</v>
      </c>
      <c r="AO89" s="10">
        <f>'by L1'!AO89-'by L1'!AJ89</f>
        <v>5.9999999999999609E-2</v>
      </c>
      <c r="AP89" s="64">
        <f>'by L1'!AP89-'by L1'!AK89</f>
        <v>0</v>
      </c>
      <c r="AQ89" s="10">
        <f>'by L1'!AQ89-'by L1'!AL89</f>
        <v>-9.9999999999999645E-2</v>
      </c>
      <c r="AR89" s="10">
        <f>'by L1'!AR89-'by L1'!AM89</f>
        <v>0</v>
      </c>
      <c r="AS89" s="10">
        <f>'by L1'!AS89-'by L1'!AN89</f>
        <v>0</v>
      </c>
      <c r="AT89" s="10">
        <f>'by L1'!AT89-'by L1'!AO89</f>
        <v>-9.9999999999999645E-2</v>
      </c>
      <c r="AU89" s="64">
        <f>'by L1'!AU89-'by L1'!AP89</f>
        <v>-9.9999999999999645E-2</v>
      </c>
      <c r="AV89" s="10">
        <f>'by L1'!AV89-'by L1'!AQ89</f>
        <v>0</v>
      </c>
      <c r="AW89" s="10">
        <f>'by L1'!AW89-'by L1'!AR89</f>
        <v>-9.9999999999999645E-2</v>
      </c>
      <c r="AX89" s="10">
        <f>'by L1'!AX89-'by L1'!AS89</f>
        <v>0</v>
      </c>
      <c r="AY89" s="10">
        <f>'by L1'!AY89-'by L1'!AT89</f>
        <v>0</v>
      </c>
      <c r="AZ89" s="64">
        <f>'by L1'!AZ89-'by L1'!AU89</f>
        <v>-0.20000000000000018</v>
      </c>
      <c r="BA89" s="10">
        <f>'by L1'!BA89-'by L1'!AV89</f>
        <v>-0.10000000000000053</v>
      </c>
      <c r="BB89" s="10">
        <f>'by L1'!BB89-'by L1'!AW89</f>
        <v>0</v>
      </c>
      <c r="BC89" s="10">
        <f>'by L1'!BC89-'by L1'!AX89</f>
        <v>-0.20000000000000018</v>
      </c>
      <c r="BD89" s="10">
        <f>'by L1'!BD89-'by L1'!AY89</f>
        <v>-0.10000000000000053</v>
      </c>
      <c r="BE89" s="65">
        <f>'by L1'!BE89-'by L1'!AZ89</f>
        <v>0.20000000000000018</v>
      </c>
      <c r="BF89" s="9">
        <f>'by L1'!BF89-'by L1'!BA89</f>
        <v>0.20000000000000018</v>
      </c>
      <c r="BG89" s="9">
        <f>'by L1'!BG89-'by L1'!BB89</f>
        <v>9.9999999999999645E-2</v>
      </c>
      <c r="BH89" s="9">
        <f>'by L1'!BH89-'by L1'!BC89</f>
        <v>9.9999999999999645E-2</v>
      </c>
      <c r="BI89" s="9">
        <f>'by L1'!BI89-'by L1'!BD89</f>
        <v>0.10000000000000053</v>
      </c>
      <c r="BJ89" s="64">
        <f>'by L1'!BJ89-'by L1'!BE89</f>
        <v>0</v>
      </c>
      <c r="BK89" s="10">
        <f>'by L1'!BK89-'by L1'!BF89</f>
        <v>0.10000000000000053</v>
      </c>
      <c r="BL89" s="10">
        <f>'by L1'!BL89-'by L1'!BG89</f>
        <v>0</v>
      </c>
      <c r="BM89" s="10">
        <f>'by L1'!BM89-'by L1'!BH89</f>
        <v>0</v>
      </c>
      <c r="BN89" s="10">
        <f>'by L1'!BN89-'by L1'!BI89</f>
        <v>9.9999999999999645E-2</v>
      </c>
      <c r="BO89" s="64">
        <f>'by L1'!BO89-'by L1'!BJ89</f>
        <v>0.45999999999999996</v>
      </c>
      <c r="BP89" s="10">
        <f>'by L1'!BP89-'by L1'!BK89</f>
        <v>0.42999999999999972</v>
      </c>
      <c r="BQ89" s="10">
        <f>'by L1'!BQ89-'by L1'!BL89</f>
        <v>0.28000000000000025</v>
      </c>
      <c r="BR89" s="10">
        <f>'by L1'!BR89-'by L1'!BM89</f>
        <v>0.41999999999999993</v>
      </c>
      <c r="BS89" s="10">
        <f>'by L1'!BS89-'by L1'!BN89</f>
        <v>0.36000000000000032</v>
      </c>
      <c r="BT89" s="64">
        <f>'by L1'!BT89-'by L1'!BO89</f>
        <v>0.19000000000000039</v>
      </c>
      <c r="BU89" s="10">
        <f>'by L1'!BU89-'by L1'!BP89</f>
        <v>0.25999999999999979</v>
      </c>
      <c r="BV89" s="10">
        <f>'by L1'!BV89-'by L1'!BQ89</f>
        <v>0.11000000000000032</v>
      </c>
      <c r="BW89" s="10">
        <f>'by L1'!BW89-'by L1'!BR89</f>
        <v>7.0000000000000284E-2</v>
      </c>
      <c r="BX89" s="10">
        <f>'by L1'!BX89-'by L1'!BS89</f>
        <v>0.16000000000000014</v>
      </c>
      <c r="BY89" s="65">
        <f>'by L1'!BT89-'by L1'!B89</f>
        <v>0.88000000000000078</v>
      </c>
      <c r="BZ89" s="144">
        <f>'by L1'!BU89-'by L1'!C89</f>
        <v>0.47999999999999954</v>
      </c>
      <c r="CA89" s="144">
        <f>'by L1'!BV89-'by L1'!D89</f>
        <v>-9.9999999999999645E-2</v>
      </c>
      <c r="CB89" s="144">
        <f>'by L1'!BW89-'by L1'!E89</f>
        <v>9.9999999999999645E-2</v>
      </c>
      <c r="CC89" s="144">
        <f>'by L1'!BX89-'by L1'!F89</f>
        <v>0.33999999999999986</v>
      </c>
      <c r="CD89" s="148">
        <f t="shared" si="25"/>
        <v>0</v>
      </c>
      <c r="CE89" s="116">
        <f t="shared" si="26"/>
        <v>1</v>
      </c>
      <c r="CF89" s="115">
        <f t="shared" si="27"/>
        <v>13</v>
      </c>
      <c r="CG89" s="114">
        <f t="shared" si="28"/>
        <v>13</v>
      </c>
      <c r="CH89" s="117">
        <f t="shared" si="29"/>
        <v>15</v>
      </c>
      <c r="CI89" s="118">
        <f t="shared" si="30"/>
        <v>9</v>
      </c>
      <c r="CJ89" s="119">
        <f t="shared" si="31"/>
        <v>7</v>
      </c>
      <c r="CK89" s="120">
        <f t="shared" si="32"/>
        <v>0</v>
      </c>
    </row>
    <row r="90" spans="1:89" x14ac:dyDescent="0.25">
      <c r="A90" s="26" t="s">
        <v>111</v>
      </c>
      <c r="G90" s="66"/>
      <c r="H90" s="12"/>
      <c r="I90" s="12"/>
      <c r="J90" s="12"/>
      <c r="K90" s="12"/>
      <c r="L90" s="66"/>
      <c r="M90" s="12"/>
      <c r="N90" s="12"/>
      <c r="O90" s="12"/>
      <c r="P90" s="12"/>
      <c r="Q90" s="66"/>
      <c r="R90" s="12"/>
      <c r="S90" s="12"/>
      <c r="T90" s="12"/>
      <c r="U90" s="12"/>
      <c r="V90" s="66"/>
      <c r="W90" s="12"/>
      <c r="X90" s="12"/>
      <c r="Y90" s="12"/>
      <c r="Z90" s="12"/>
      <c r="AA90" s="65">
        <f>'by L1'!AA90-'by L1'!L90</f>
        <v>0.25999999999999979</v>
      </c>
      <c r="AB90" s="9">
        <f>'by L1'!AB90-'by L1'!M90</f>
        <v>8.0000000000000071E-2</v>
      </c>
      <c r="AC90" s="9">
        <f>'by L1'!AC90-'by L1'!N90</f>
        <v>0.15000000000000036</v>
      </c>
      <c r="AD90" s="9">
        <f>'by L1'!AD90-'by L1'!O90</f>
        <v>9.9999999999999645E-2</v>
      </c>
      <c r="AE90" s="9">
        <f>'by L1'!AE90-'by L1'!P90</f>
        <v>0.13999999999999968</v>
      </c>
      <c r="AF90" s="64">
        <f>'by L1'!AF90-'by L1'!AA90</f>
        <v>0.12999999999999989</v>
      </c>
      <c r="AG90" s="10">
        <f>'by L1'!AG90-'by L1'!AB90</f>
        <v>5.9999999999999609E-2</v>
      </c>
      <c r="AH90" s="10">
        <f>'by L1'!AH90-'by L1'!AC90</f>
        <v>-2.0000000000000462E-2</v>
      </c>
      <c r="AI90" s="10">
        <f>'by L1'!AI90-'by L1'!AD90</f>
        <v>-9.9999999999997868E-3</v>
      </c>
      <c r="AJ90" s="10">
        <f>'by L1'!AJ90-'by L1'!AE90</f>
        <v>4.0000000000000036E-2</v>
      </c>
      <c r="AK90" s="64">
        <f>'by L1'!AK90-'by L1'!AF90</f>
        <v>0.22000000000000064</v>
      </c>
      <c r="AL90" s="10">
        <f>'by L1'!AL90-'by L1'!AG90</f>
        <v>0.24000000000000021</v>
      </c>
      <c r="AM90" s="10">
        <f>'by L1'!AM90-'by L1'!AH90</f>
        <v>0.24000000000000021</v>
      </c>
      <c r="AN90" s="10">
        <f>'by L1'!AN90-'by L1'!AI90</f>
        <v>0.13999999999999968</v>
      </c>
      <c r="AO90" s="10">
        <f>'by L1'!AO90-'by L1'!AJ90</f>
        <v>0.21999999999999975</v>
      </c>
      <c r="AP90" s="64">
        <f>'by L1'!AP90-'by L1'!AK90</f>
        <v>9.9999999999999645E-2</v>
      </c>
      <c r="AQ90" s="10">
        <f>'by L1'!AQ90-'by L1'!AL90</f>
        <v>0</v>
      </c>
      <c r="AR90" s="10">
        <f>'by L1'!AR90-'by L1'!AM90</f>
        <v>-9.9999999999999645E-2</v>
      </c>
      <c r="AS90" s="10">
        <f>'by L1'!AS90-'by L1'!AN90</f>
        <v>-9.9999999999999645E-2</v>
      </c>
      <c r="AT90" s="10">
        <f>'by L1'!AT90-'by L1'!AO90</f>
        <v>0</v>
      </c>
      <c r="AU90" s="64">
        <f>'by L1'!AU90-'by L1'!AP90</f>
        <v>-9.9999999999999645E-2</v>
      </c>
      <c r="AV90" s="10">
        <f>'by L1'!AV90-'by L1'!AQ90</f>
        <v>9.9999999999999645E-2</v>
      </c>
      <c r="AW90" s="10">
        <f>'by L1'!AW90-'by L1'!AR90</f>
        <v>9.9999999999999645E-2</v>
      </c>
      <c r="AX90" s="10">
        <f>'by L1'!AX90-'by L1'!AS90</f>
        <v>0.20000000000000018</v>
      </c>
      <c r="AY90" s="10">
        <f>'by L1'!AY90-'by L1'!AT90</f>
        <v>0</v>
      </c>
      <c r="AZ90" s="64">
        <f>'by L1'!AZ90-'by L1'!AU90</f>
        <v>-0.10000000000000053</v>
      </c>
      <c r="BA90" s="10">
        <f>'by L1'!BA90-'by L1'!AV90</f>
        <v>-9.9999999999999645E-2</v>
      </c>
      <c r="BB90" s="10">
        <f>'by L1'!BB90-'by L1'!AW90</f>
        <v>-9.9999999999999645E-2</v>
      </c>
      <c r="BC90" s="10">
        <f>'by L1'!BC90-'by L1'!AX90</f>
        <v>-0.10000000000000053</v>
      </c>
      <c r="BD90" s="10">
        <f>'by L1'!BD90-'by L1'!AY90</f>
        <v>0</v>
      </c>
      <c r="BE90" s="65">
        <f>'by L1'!BE90-'by L1'!AZ90</f>
        <v>0.10000000000000053</v>
      </c>
      <c r="BF90" s="9">
        <f>'by L1'!BF90-'by L1'!BA90</f>
        <v>9.9999999999999645E-2</v>
      </c>
      <c r="BG90" s="9">
        <f>'by L1'!BG90-'by L1'!BB90</f>
        <v>0</v>
      </c>
      <c r="BH90" s="9">
        <f>'by L1'!BH90-'by L1'!BC90</f>
        <v>0.20000000000000018</v>
      </c>
      <c r="BI90" s="9">
        <f>'by L1'!BI90-'by L1'!BD90</f>
        <v>0</v>
      </c>
      <c r="BJ90" s="64">
        <f>'by L1'!BJ90-'by L1'!BE90</f>
        <v>0</v>
      </c>
      <c r="BK90" s="10">
        <f>'by L1'!BK90-'by L1'!BF90</f>
        <v>0</v>
      </c>
      <c r="BL90" s="10">
        <f>'by L1'!BL90-'by L1'!BG90</f>
        <v>9.9999999999999645E-2</v>
      </c>
      <c r="BM90" s="10">
        <f>'by L1'!BM90-'by L1'!BH90</f>
        <v>0</v>
      </c>
      <c r="BN90" s="10">
        <f>'by L1'!BN90-'by L1'!BI90</f>
        <v>0.10000000000000053</v>
      </c>
      <c r="BO90" s="64">
        <f>'by L1'!BO90-'by L1'!BJ90</f>
        <v>0.33000000000000007</v>
      </c>
      <c r="BP90" s="10">
        <f>'by L1'!BP90-'by L1'!BK90</f>
        <v>0.29999999999999982</v>
      </c>
      <c r="BQ90" s="10">
        <f>'by L1'!BQ90-'by L1'!BL90</f>
        <v>0.11000000000000032</v>
      </c>
      <c r="BR90" s="10">
        <f>'by L1'!BR90-'by L1'!BM90</f>
        <v>0.24000000000000021</v>
      </c>
      <c r="BS90" s="10">
        <f>'by L1'!BS90-'by L1'!BN90</f>
        <v>0.20999999999999996</v>
      </c>
      <c r="BT90" s="64">
        <f>'by L1'!BT90-'by L1'!BO90</f>
        <v>0</v>
      </c>
      <c r="BU90" s="10">
        <f>'by L1'!BU90-'by L1'!BP90</f>
        <v>0</v>
      </c>
      <c r="BV90" s="10">
        <f>'by L1'!BV90-'by L1'!BQ90</f>
        <v>-4.0000000000000036E-2</v>
      </c>
      <c r="BW90" s="10">
        <f>'by L1'!BW90-'by L1'!BR90</f>
        <v>2.9999999999999361E-2</v>
      </c>
      <c r="BX90" s="10">
        <f>'by L1'!BX90-'by L1'!BS90</f>
        <v>0</v>
      </c>
      <c r="BY90" s="65">
        <f>'by L1'!BT90-'by L1'!AA90</f>
        <v>0.6800000000000006</v>
      </c>
      <c r="BZ90" s="144">
        <f>'by L1'!BU90-'by L1'!AB90</f>
        <v>0.69999999999999929</v>
      </c>
      <c r="CA90" s="144">
        <f>'by L1'!BV90-'by L1'!AC90</f>
        <v>0.29000000000000004</v>
      </c>
      <c r="CB90" s="144">
        <f>'by L1'!BW90-'by L1'!AD90</f>
        <v>0.59999999999999964</v>
      </c>
      <c r="CC90" s="144">
        <f>'by L1'!BX90-'by L1'!AE90</f>
        <v>0.57000000000000028</v>
      </c>
      <c r="CD90" s="148">
        <f t="shared" si="25"/>
        <v>0</v>
      </c>
      <c r="CE90" s="116">
        <f t="shared" si="26"/>
        <v>0</v>
      </c>
      <c r="CF90" s="115">
        <f t="shared" si="27"/>
        <v>0</v>
      </c>
      <c r="CG90" s="114">
        <f t="shared" si="28"/>
        <v>10</v>
      </c>
      <c r="CH90" s="117">
        <f t="shared" si="29"/>
        <v>13</v>
      </c>
      <c r="CI90" s="118">
        <f t="shared" si="30"/>
        <v>12</v>
      </c>
      <c r="CJ90" s="119">
        <f t="shared" si="31"/>
        <v>3</v>
      </c>
      <c r="CK90" s="120">
        <f t="shared" si="32"/>
        <v>0</v>
      </c>
    </row>
    <row r="91" spans="1:89" x14ac:dyDescent="0.25">
      <c r="A91" s="26" t="s">
        <v>112</v>
      </c>
      <c r="G91" s="66">
        <f>'by L1'!G91-'by L1'!B91</f>
        <v>0.19000000000000039</v>
      </c>
      <c r="H91" s="12">
        <f>'by L1'!H91-'by L1'!C91</f>
        <v>0.10000000000000053</v>
      </c>
      <c r="I91" s="12">
        <f>'by L1'!I91-'by L1'!D91</f>
        <v>4.9999999999999822E-2</v>
      </c>
      <c r="J91" s="12">
        <f>'by L1'!J91-'by L1'!E91</f>
        <v>4.9999999999999822E-2</v>
      </c>
      <c r="K91" s="12">
        <f>'by L1'!K91-'by L1'!F91</f>
        <v>0.10999999999999943</v>
      </c>
      <c r="L91" s="66"/>
      <c r="M91" s="12"/>
      <c r="N91" s="12"/>
      <c r="O91" s="12"/>
      <c r="P91" s="12"/>
      <c r="Q91" s="66">
        <f>'by L1'!Q91-'by L1'!G91</f>
        <v>0.26999999999999957</v>
      </c>
      <c r="R91" s="12">
        <f>'by L1'!R91-'by L1'!H91</f>
        <v>0.17999999999999972</v>
      </c>
      <c r="S91" s="12">
        <f>'by L1'!S91-'by L1'!I91</f>
        <v>8.9999999999999858E-2</v>
      </c>
      <c r="T91" s="12">
        <f>'by L1'!T91-'by L1'!J91</f>
        <v>0.24000000000000021</v>
      </c>
      <c r="U91" s="12">
        <f>'by L1'!U91-'by L1'!K91</f>
        <v>0.19000000000000039</v>
      </c>
      <c r="V91" s="66">
        <f>'by L1'!V91-'by L1'!Q91</f>
        <v>0.16999999999999993</v>
      </c>
      <c r="W91" s="12">
        <f>'by L1'!W91-'by L1'!R91</f>
        <v>0.19000000000000039</v>
      </c>
      <c r="X91" s="12">
        <f>'by L1'!X91-'by L1'!S91</f>
        <v>8.0000000000000071E-2</v>
      </c>
      <c r="Y91" s="12">
        <f>'by L1'!Y91-'by L1'!T91</f>
        <v>0.13999999999999968</v>
      </c>
      <c r="Z91" s="12">
        <f>'by L1'!Z91-'by L1'!U91</f>
        <v>0.12999999999999989</v>
      </c>
      <c r="AA91" s="65">
        <f>'by L1'!AA91-'by L1'!V91</f>
        <v>0.25</v>
      </c>
      <c r="AB91" s="9">
        <f>'by L1'!AB91-'by L1'!W91</f>
        <v>8.0000000000000071E-2</v>
      </c>
      <c r="AC91" s="9">
        <f>'by L1'!AC91-'by L1'!X91</f>
        <v>6.0000000000000497E-2</v>
      </c>
      <c r="AD91" s="9">
        <f>'by L1'!AD91-'by L1'!Y91</f>
        <v>3.0000000000000249E-2</v>
      </c>
      <c r="AE91" s="9">
        <f>'by L1'!AE91-'by L1'!Z91</f>
        <v>0.12999999999999989</v>
      </c>
      <c r="AF91" s="64">
        <f>'by L1'!AF91-'by L1'!AA91</f>
        <v>1.0000000000000675E-2</v>
      </c>
      <c r="AG91" s="10">
        <f>'by L1'!AG91-'by L1'!AB91</f>
        <v>2.9999999999999361E-2</v>
      </c>
      <c r="AH91" s="10">
        <f>'by L1'!AH91-'by L1'!AC91</f>
        <v>0</v>
      </c>
      <c r="AI91" s="10">
        <f>'by L1'!AI91-'by L1'!AD91</f>
        <v>-1.9999999999999574E-2</v>
      </c>
      <c r="AJ91" s="10">
        <f>'by L1'!AJ91-'by L1'!AE91</f>
        <v>0</v>
      </c>
      <c r="AK91" s="64">
        <f>'by L1'!AK91-'by L1'!AF91</f>
        <v>-3.0000000000000249E-2</v>
      </c>
      <c r="AL91" s="10">
        <f>'by L1'!AL91-'by L1'!AG91</f>
        <v>2.0000000000000462E-2</v>
      </c>
      <c r="AM91" s="10">
        <f>'by L1'!AM91-'by L1'!AH91</f>
        <v>-9.9999999999997868E-3</v>
      </c>
      <c r="AN91" s="10">
        <f>'by L1'!AN91-'by L1'!AI91</f>
        <v>1.9999999999999574E-2</v>
      </c>
      <c r="AO91" s="10">
        <f>'by L1'!AO91-'by L1'!AJ91</f>
        <v>-1.9999999999999574E-2</v>
      </c>
      <c r="AP91" s="64">
        <f>'by L1'!AP91-'by L1'!AK91</f>
        <v>0</v>
      </c>
      <c r="AQ91" s="10">
        <f>'by L1'!AQ91-'by L1'!AL91</f>
        <v>-0.10000000000000053</v>
      </c>
      <c r="AR91" s="10">
        <f>'by L1'!AR91-'by L1'!AM91</f>
        <v>0</v>
      </c>
      <c r="AS91" s="10">
        <f>'by L1'!AS91-'by L1'!AN91</f>
        <v>0</v>
      </c>
      <c r="AT91" s="10">
        <f>'by L1'!AT91-'by L1'!AO91</f>
        <v>0</v>
      </c>
      <c r="AU91" s="64">
        <f>'by L1'!AU91-'by L1'!AP91</f>
        <v>9.9999999999999645E-2</v>
      </c>
      <c r="AV91" s="10">
        <f>'by L1'!AV91-'by L1'!AQ91</f>
        <v>0.10000000000000053</v>
      </c>
      <c r="AW91" s="10">
        <f>'by L1'!AW91-'by L1'!AR91</f>
        <v>0</v>
      </c>
      <c r="AX91" s="10">
        <f>'by L1'!AX91-'by L1'!AS91</f>
        <v>0</v>
      </c>
      <c r="AY91" s="10">
        <f>'by L1'!AY91-'by L1'!AT91</f>
        <v>9.9999999999999645E-2</v>
      </c>
      <c r="AZ91" s="64">
        <f>'by L1'!AZ91-'by L1'!AU91</f>
        <v>-9.9999999999999645E-2</v>
      </c>
      <c r="BA91" s="10">
        <f>'by L1'!BA91-'by L1'!AV91</f>
        <v>0</v>
      </c>
      <c r="BB91" s="10">
        <f>'by L1'!BB91-'by L1'!AW91</f>
        <v>0</v>
      </c>
      <c r="BC91" s="10">
        <f>'by L1'!BC91-'by L1'!AX91</f>
        <v>0</v>
      </c>
      <c r="BD91" s="10">
        <f>'by L1'!BD91-'by L1'!AY91</f>
        <v>-9.9999999999999645E-2</v>
      </c>
      <c r="BE91" s="65">
        <f>'by L1'!BE91-'by L1'!AZ91</f>
        <v>0.20000000000000018</v>
      </c>
      <c r="BF91" s="9">
        <f>'by L1'!BF91-'by L1'!BA91</f>
        <v>9.9999999999999645E-2</v>
      </c>
      <c r="BG91" s="9">
        <f>'by L1'!BG91-'by L1'!BB91</f>
        <v>0</v>
      </c>
      <c r="BH91" s="9">
        <f>'by L1'!BH91-'by L1'!BC91</f>
        <v>0.10000000000000053</v>
      </c>
      <c r="BI91" s="9">
        <f>'by L1'!BI91-'by L1'!BD91</f>
        <v>9.9999999999999645E-2</v>
      </c>
      <c r="BJ91" s="64">
        <f>'by L1'!BJ91-'by L1'!BE91</f>
        <v>9.9999999999999645E-2</v>
      </c>
      <c r="BK91" s="10">
        <f>'by L1'!BK91-'by L1'!BF91</f>
        <v>0.20000000000000018</v>
      </c>
      <c r="BL91" s="10">
        <f>'by L1'!BL91-'by L1'!BG91</f>
        <v>9.9999999999999645E-2</v>
      </c>
      <c r="BM91" s="10">
        <f>'by L1'!BM91-'by L1'!BH91</f>
        <v>9.9999999999999645E-2</v>
      </c>
      <c r="BN91" s="10">
        <f>'by L1'!BN91-'by L1'!BI91</f>
        <v>0.10000000000000053</v>
      </c>
      <c r="BO91" s="64">
        <f>'by L1'!BO91-'by L1'!BJ91</f>
        <v>0.25</v>
      </c>
      <c r="BP91" s="10">
        <f>'by L1'!BP91-'by L1'!BK91</f>
        <v>0.20000000000000018</v>
      </c>
      <c r="BQ91" s="10">
        <f>'by L1'!BQ91-'by L1'!BL91</f>
        <v>8.0000000000000071E-2</v>
      </c>
      <c r="BR91" s="10">
        <f>'by L1'!BR91-'by L1'!BM91</f>
        <v>0.12000000000000011</v>
      </c>
      <c r="BS91" s="10">
        <f>'by L1'!BS91-'by L1'!BN91</f>
        <v>0.19999999999999929</v>
      </c>
      <c r="BT91" s="64">
        <f>'by L1'!BT91-'by L1'!BO91</f>
        <v>8.0000000000000071E-2</v>
      </c>
      <c r="BU91" s="10">
        <f>'by L1'!BU91-'by L1'!BP91</f>
        <v>9.9999999999999645E-2</v>
      </c>
      <c r="BV91" s="10">
        <f>'by L1'!BV91-'by L1'!BQ91</f>
        <v>-2.0000000000000462E-2</v>
      </c>
      <c r="BW91" s="10">
        <f>'by L1'!BW91-'by L1'!BR91</f>
        <v>3.0000000000000249E-2</v>
      </c>
      <c r="BX91" s="10">
        <f>'by L1'!BX91-'by L1'!BS91</f>
        <v>6.5000000000000391E-2</v>
      </c>
      <c r="BY91" s="65">
        <f>'by L1'!BT91-'by L1'!B91</f>
        <v>1.4900000000000002</v>
      </c>
      <c r="BZ91" s="144">
        <f>'by L1'!BU91-'by L1'!C91</f>
        <v>1.2000000000000002</v>
      </c>
      <c r="CA91" s="144">
        <f>'by L1'!BV91-'by L1'!D91</f>
        <v>0.42999999999999972</v>
      </c>
      <c r="CB91" s="144">
        <f>'by L1'!BW91-'by L1'!E91</f>
        <v>0.8100000000000005</v>
      </c>
      <c r="CC91" s="144">
        <f>'by L1'!BX91-'by L1'!F91</f>
        <v>1.0049999999999999</v>
      </c>
      <c r="CD91" s="148">
        <f t="shared" si="25"/>
        <v>0</v>
      </c>
      <c r="CE91" s="116">
        <f t="shared" si="26"/>
        <v>0</v>
      </c>
      <c r="CF91" s="115">
        <f t="shared" si="27"/>
        <v>0</v>
      </c>
      <c r="CG91" s="114">
        <f t="shared" si="28"/>
        <v>8</v>
      </c>
      <c r="CH91" s="117">
        <f t="shared" si="29"/>
        <v>28</v>
      </c>
      <c r="CI91" s="118">
        <f t="shared" si="30"/>
        <v>16</v>
      </c>
      <c r="CJ91" s="119">
        <f t="shared" si="31"/>
        <v>1</v>
      </c>
      <c r="CK91" s="120">
        <f t="shared" si="32"/>
        <v>0</v>
      </c>
    </row>
    <row r="92" spans="1:89" x14ac:dyDescent="0.25">
      <c r="A92" s="26" t="s">
        <v>143</v>
      </c>
      <c r="G92" s="66"/>
      <c r="H92" s="12"/>
      <c r="I92" s="12"/>
      <c r="J92" s="12"/>
      <c r="K92" s="12"/>
      <c r="L92" s="66"/>
      <c r="M92" s="12"/>
      <c r="N92" s="12"/>
      <c r="O92" s="12"/>
      <c r="P92" s="12"/>
      <c r="Q92" s="66"/>
      <c r="R92" s="12"/>
      <c r="S92" s="12"/>
      <c r="T92" s="12"/>
      <c r="U92" s="12"/>
      <c r="V92" s="66"/>
      <c r="W92" s="12"/>
      <c r="X92" s="12"/>
      <c r="Y92" s="12"/>
      <c r="Z92" s="12"/>
      <c r="AA92" s="65"/>
      <c r="AB92" s="9"/>
      <c r="AC92" s="9"/>
      <c r="AD92" s="9"/>
      <c r="AE92" s="9"/>
      <c r="AF92" s="66"/>
      <c r="AG92" s="12"/>
      <c r="AH92" s="12"/>
      <c r="AI92" s="12"/>
      <c r="AJ92" s="12"/>
      <c r="AK92" s="66"/>
      <c r="AL92" s="12"/>
      <c r="AM92" s="12"/>
      <c r="AN92" s="12"/>
      <c r="AO92" s="12"/>
      <c r="AP92" s="65"/>
      <c r="AQ92" s="9"/>
      <c r="AR92" s="9"/>
      <c r="AS92" s="9"/>
      <c r="AT92" s="9"/>
      <c r="AU92" s="65"/>
      <c r="AV92" s="9"/>
      <c r="AW92" s="9"/>
      <c r="AX92" s="9"/>
      <c r="AY92" s="9"/>
      <c r="AZ92" s="65"/>
      <c r="BA92" s="9"/>
      <c r="BB92" s="9"/>
      <c r="BC92" s="9"/>
      <c r="BD92" s="9"/>
      <c r="BE92" s="65"/>
      <c r="BF92" s="9"/>
      <c r="BG92" s="9"/>
      <c r="BH92" s="9"/>
      <c r="BI92" s="9"/>
      <c r="BJ92" s="65"/>
      <c r="BK92" s="9"/>
      <c r="BL92" s="9"/>
      <c r="BM92" s="9"/>
      <c r="BN92" s="9"/>
      <c r="BO92" s="65"/>
      <c r="BP92" s="9"/>
      <c r="BQ92" s="9"/>
      <c r="BR92" s="9"/>
      <c r="BS92" s="9"/>
      <c r="BT92" s="65"/>
      <c r="BU92" s="9"/>
      <c r="BV92" s="9"/>
      <c r="BW92" s="9"/>
      <c r="BX92" s="9"/>
      <c r="BY92" s="65"/>
      <c r="BZ92" s="144"/>
      <c r="CA92" s="144"/>
      <c r="CB92" s="144"/>
      <c r="CC92" s="144"/>
      <c r="CD92" s="148"/>
      <c r="CE92" s="116"/>
      <c r="CF92" s="115"/>
      <c r="CG92" s="114"/>
      <c r="CH92" s="117"/>
      <c r="CI92" s="118"/>
      <c r="CJ92" s="119"/>
      <c r="CK92" s="120"/>
    </row>
    <row r="93" spans="1:89" x14ac:dyDescent="0.25">
      <c r="A93" s="26" t="s">
        <v>147</v>
      </c>
      <c r="G93" s="66"/>
      <c r="H93" s="12"/>
      <c r="I93" s="12"/>
      <c r="J93" s="12"/>
      <c r="K93" s="12"/>
      <c r="L93" s="66"/>
      <c r="M93" s="12"/>
      <c r="N93" s="12"/>
      <c r="O93" s="12"/>
      <c r="P93" s="12"/>
      <c r="Q93" s="66"/>
      <c r="R93" s="12"/>
      <c r="S93" s="12"/>
      <c r="T93" s="12"/>
      <c r="U93" s="12"/>
      <c r="V93" s="66"/>
      <c r="W93" s="12"/>
      <c r="X93" s="12"/>
      <c r="Y93" s="12"/>
      <c r="Z93" s="12"/>
      <c r="AA93" s="65"/>
      <c r="AB93" s="9"/>
      <c r="AC93" s="9"/>
      <c r="AD93" s="9"/>
      <c r="AE93" s="9"/>
      <c r="AF93" s="64">
        <f>'by L1'!AF93-'by L1'!AA93</f>
        <v>0.16000000000000014</v>
      </c>
      <c r="AG93" s="10">
        <f>'by L1'!AG93-'by L1'!AB93</f>
        <v>0.19000000000000039</v>
      </c>
      <c r="AH93" s="10">
        <f>'by L1'!AH93-'by L1'!AC93</f>
        <v>0.10000000000000053</v>
      </c>
      <c r="AI93" s="10">
        <f>'by L1'!AI93-'by L1'!AD93</f>
        <v>5.9999999999999609E-2</v>
      </c>
      <c r="AJ93" s="10">
        <f>'by L1'!AJ93-'by L1'!AE93</f>
        <v>0.14000000000000057</v>
      </c>
      <c r="AK93" s="66"/>
      <c r="AL93" s="12"/>
      <c r="AM93" s="12"/>
      <c r="AN93" s="12"/>
      <c r="AO93" s="12"/>
      <c r="AP93" s="65"/>
      <c r="AQ93" s="9"/>
      <c r="AR93" s="9"/>
      <c r="AS93" s="9"/>
      <c r="AT93" s="9"/>
      <c r="AU93" s="65"/>
      <c r="AV93" s="9"/>
      <c r="AW93" s="9"/>
      <c r="AX93" s="9"/>
      <c r="AY93" s="9"/>
      <c r="AZ93" s="64"/>
      <c r="BA93" s="10"/>
      <c r="BB93" s="10"/>
      <c r="BC93" s="10"/>
      <c r="BD93" s="10"/>
      <c r="BE93" s="65"/>
      <c r="BF93" s="9"/>
      <c r="BG93" s="9"/>
      <c r="BH93" s="9"/>
      <c r="BI93" s="9"/>
      <c r="BJ93" s="65"/>
      <c r="BK93" s="9"/>
      <c r="BL93" s="9"/>
      <c r="BM93" s="9"/>
      <c r="BN93" s="9"/>
      <c r="BO93" s="64">
        <f>'by L1'!BO93-'by L1'!AF93</f>
        <v>0.3100000000000005</v>
      </c>
      <c r="BP93" s="64">
        <f>'by L1'!BP93-'by L1'!AG93</f>
        <v>0.30999999999999961</v>
      </c>
      <c r="BQ93" s="64">
        <f>'by L1'!BQ93-'by L1'!AH93</f>
        <v>-0.16000000000000014</v>
      </c>
      <c r="BR93" s="64">
        <f>'by L1'!BR93-'by L1'!AI93</f>
        <v>-0.10999999999999943</v>
      </c>
      <c r="BS93" s="64">
        <f>'by L1'!BS93-'by L1'!AJ93</f>
        <v>8.0000000000000071E-2</v>
      </c>
      <c r="BT93" s="64">
        <f>'by L1'!BT93-'by L1'!BO93</f>
        <v>8.9999999999999858E-2</v>
      </c>
      <c r="BU93" s="10">
        <f>'by L1'!BU93-'by L1'!BP93</f>
        <v>0.11000000000000032</v>
      </c>
      <c r="BV93" s="10">
        <f>'by L1'!BV93-'by L1'!BQ93</f>
        <v>-0.34999999999999964</v>
      </c>
      <c r="BW93" s="10">
        <f>'by L1'!BW93-'by L1'!BR93</f>
        <v>0.17999999999999972</v>
      </c>
      <c r="BX93" s="10">
        <f>'by L1'!BX93-'by L1'!BS93</f>
        <v>9.9999999999997868E-3</v>
      </c>
      <c r="BY93" s="65">
        <f>'by L1'!BT93-'by L1'!AA93</f>
        <v>0.5600000000000005</v>
      </c>
      <c r="BZ93" s="144">
        <f>'by L1'!BU93-'by L1'!AB93</f>
        <v>0.61000000000000032</v>
      </c>
      <c r="CA93" s="144">
        <f>'by L1'!BV93-'by L1'!AC93</f>
        <v>-0.40999999999999925</v>
      </c>
      <c r="CB93" s="144">
        <f>'by L1'!BW93-'by L1'!AD93</f>
        <v>0.12999999999999989</v>
      </c>
      <c r="CC93" s="144">
        <f>'by L1'!BX93-'by L1'!AE93</f>
        <v>0.23000000000000043</v>
      </c>
      <c r="CD93" s="148">
        <f t="shared" ref="CD93:CD105" si="33">COUNTIF(B93:BX93, "&lt;-0.51")</f>
        <v>0</v>
      </c>
      <c r="CE93" s="116">
        <f t="shared" ref="CE93:CE105" si="34">COUNTIFS(B93:BX93,"&lt;-0.25",B93:BX93, "&gt;-0.51")</f>
        <v>1</v>
      </c>
      <c r="CF93" s="115">
        <f t="shared" ref="CF93:CF105" si="35">COUNTIFS(B93:BX93,"&lt;-0.11",B93:BX93, "&gt;-0.25")</f>
        <v>1</v>
      </c>
      <c r="CG93" s="114">
        <f t="shared" ref="CG93:CG105" si="36">COUNTIFS(B93:BX93,"&lt;-0.001",B93:BX93, "&gt;-0.11")</f>
        <v>1</v>
      </c>
      <c r="CH93" s="117">
        <f t="shared" ref="CH93:CH105" si="37">COUNTIFS(B93:BX93,"&gt;0.001",B93:BX93, "&lt;0.12")</f>
        <v>6</v>
      </c>
      <c r="CI93" s="118">
        <f t="shared" ref="CI93:CI105" si="38">COUNTIFS(B93:BX93,"&gt;0.11",B93:BX93, "&lt;0.26")</f>
        <v>4</v>
      </c>
      <c r="CJ93" s="119">
        <f t="shared" ref="CJ93:CJ105" si="39">COUNTIFS(B93:BX93,"&gt;0.25",B93:BX93, "&lt;0.51")</f>
        <v>2</v>
      </c>
      <c r="CK93" s="120">
        <f t="shared" ref="CK93:CK105" si="40">COUNTIF(B93:BX93, "&gt;0.51")</f>
        <v>0</v>
      </c>
    </row>
    <row r="94" spans="1:89" x14ac:dyDescent="0.25">
      <c r="A94" s="26" t="s">
        <v>128</v>
      </c>
      <c r="G94" s="66"/>
      <c r="H94" s="12"/>
      <c r="I94" s="12"/>
      <c r="J94" s="12"/>
      <c r="K94" s="12"/>
      <c r="L94" s="66"/>
      <c r="M94" s="12"/>
      <c r="N94" s="12"/>
      <c r="O94" s="12"/>
      <c r="P94" s="12"/>
      <c r="Q94" s="66"/>
      <c r="R94" s="12"/>
      <c r="S94" s="12"/>
      <c r="T94" s="12"/>
      <c r="U94" s="12"/>
      <c r="V94" s="66"/>
      <c r="W94" s="12"/>
      <c r="X94" s="12"/>
      <c r="Y94" s="12"/>
      <c r="Z94" s="12"/>
      <c r="AA94" s="66"/>
      <c r="AB94" s="12"/>
      <c r="AC94" s="12"/>
      <c r="AD94" s="12"/>
      <c r="AE94" s="12"/>
      <c r="AF94" s="64">
        <f>'by L1'!AF94-'by L1'!AA94</f>
        <v>1.3899999999999997</v>
      </c>
      <c r="AG94" s="10">
        <f>'by L1'!AG94-'by L1'!AB94</f>
        <v>0.79</v>
      </c>
      <c r="AH94" s="10">
        <f>'by L1'!AH94-'by L1'!AC94</f>
        <v>0.60000000000000053</v>
      </c>
      <c r="AI94" s="10">
        <f>'by L1'!AI94-'by L1'!AD94</f>
        <v>0.96000000000000085</v>
      </c>
      <c r="AJ94" s="10">
        <f>'by L1'!AJ94-'by L1'!AE94</f>
        <v>0.95000000000000018</v>
      </c>
      <c r="AK94" s="64">
        <f>'by L1'!AK94-'by L1'!AF94</f>
        <v>8.0000000000000071E-2</v>
      </c>
      <c r="AL94" s="10">
        <f>'by L1'!AL94-'by L1'!AG94</f>
        <v>0.17999999999999972</v>
      </c>
      <c r="AM94" s="10">
        <f>'by L1'!AM94-'by L1'!AH94</f>
        <v>0.10999999999999943</v>
      </c>
      <c r="AN94" s="10">
        <f>'by L1'!AN94-'by L1'!AI94</f>
        <v>0.11999999999999922</v>
      </c>
      <c r="AO94" s="10">
        <f>'by L1'!AO94-'by L1'!AJ94</f>
        <v>4.9999999999999822E-2</v>
      </c>
      <c r="AP94" s="64">
        <f>'by L1'!AP94-'by L1'!AK94</f>
        <v>0</v>
      </c>
      <c r="AQ94" s="10">
        <f>'by L1'!AQ94-'by L1'!AL94</f>
        <v>0</v>
      </c>
      <c r="AR94" s="10">
        <f>'by L1'!AR94-'by L1'!AM94</f>
        <v>0</v>
      </c>
      <c r="AS94" s="10">
        <f>'by L1'!AS94-'by L1'!AN94</f>
        <v>0</v>
      </c>
      <c r="AT94" s="10">
        <f>'by L1'!AT94-'by L1'!AO94</f>
        <v>0</v>
      </c>
      <c r="AU94" s="65"/>
      <c r="AV94" s="9"/>
      <c r="AW94" s="9"/>
      <c r="AX94" s="9"/>
      <c r="AY94" s="9"/>
      <c r="AZ94" s="64"/>
      <c r="BA94" s="10"/>
      <c r="BB94" s="10"/>
      <c r="BC94" s="10"/>
      <c r="BD94" s="10"/>
      <c r="BE94" s="65">
        <f>'by L1'!BE94-'by L1'!AP94</f>
        <v>-9.9999999999999645E-2</v>
      </c>
      <c r="BF94" s="65">
        <f>'by L1'!BF94-'by L1'!AQ94</f>
        <v>0</v>
      </c>
      <c r="BG94" s="65">
        <f>'by L1'!BG94-'by L1'!AR94</f>
        <v>0</v>
      </c>
      <c r="BH94" s="65">
        <f>'by L1'!BH94-'by L1'!AS94</f>
        <v>0</v>
      </c>
      <c r="BI94" s="65">
        <f>'by L1'!BI94-'by L1'!AT94</f>
        <v>0</v>
      </c>
      <c r="BJ94" s="65"/>
      <c r="BK94" s="9"/>
      <c r="BL94" s="9"/>
      <c r="BM94" s="9"/>
      <c r="BN94" s="9"/>
      <c r="BO94" s="65"/>
      <c r="BP94" s="9"/>
      <c r="BQ94" s="9"/>
      <c r="BR94" s="9"/>
      <c r="BS94" s="9"/>
      <c r="BT94" s="64">
        <f>'by L1'!BT94-'by L1'!BE94</f>
        <v>0.87000000000000011</v>
      </c>
      <c r="BU94" s="10">
        <f>'by L1'!BU94-'by L1'!BF94</f>
        <v>0.83000000000000007</v>
      </c>
      <c r="BV94" s="10">
        <f>'by L1'!BV94-'by L1'!BG94</f>
        <v>0.15000000000000036</v>
      </c>
      <c r="BW94" s="10">
        <f>'by L1'!BW94-'by L1'!BH94</f>
        <v>0.34000000000000075</v>
      </c>
      <c r="BX94" s="10">
        <f>'by L1'!BX94-'by L1'!BI94</f>
        <v>0.58000000000000007</v>
      </c>
      <c r="BY94" s="65">
        <f>'by L1'!BT94-'by L1'!AA94</f>
        <v>2.2400000000000002</v>
      </c>
      <c r="BZ94" s="144">
        <f>'by L1'!BU94-'by L1'!AB94</f>
        <v>1.7999999999999998</v>
      </c>
      <c r="CA94" s="144">
        <f>'by L1'!BV94-'by L1'!AC94</f>
        <v>0.86000000000000032</v>
      </c>
      <c r="CB94" s="144">
        <f>'by L1'!BW94-'by L1'!AD94</f>
        <v>1.4200000000000008</v>
      </c>
      <c r="CC94" s="144">
        <f>'by L1'!BX94-'by L1'!AE94</f>
        <v>1.58</v>
      </c>
      <c r="CD94" s="148">
        <f t="shared" si="33"/>
        <v>0</v>
      </c>
      <c r="CE94" s="116">
        <f t="shared" si="34"/>
        <v>0</v>
      </c>
      <c r="CF94" s="115">
        <f t="shared" si="35"/>
        <v>0</v>
      </c>
      <c r="CG94" s="114">
        <f t="shared" si="36"/>
        <v>1</v>
      </c>
      <c r="CH94" s="117">
        <f t="shared" si="37"/>
        <v>4</v>
      </c>
      <c r="CI94" s="118">
        <f t="shared" si="38"/>
        <v>3</v>
      </c>
      <c r="CJ94" s="119">
        <f t="shared" si="39"/>
        <v>1</v>
      </c>
      <c r="CK94" s="120">
        <f t="shared" si="40"/>
        <v>8</v>
      </c>
    </row>
    <row r="95" spans="1:89" x14ac:dyDescent="0.25">
      <c r="A95" s="26" t="s">
        <v>113</v>
      </c>
      <c r="G95" s="66">
        <f>'by L1'!G95-'by L1'!B95</f>
        <v>9.9999999999999645E-2</v>
      </c>
      <c r="H95" s="12">
        <f>'by L1'!H95-'by L1'!C95</f>
        <v>9.9999999999997868E-3</v>
      </c>
      <c r="I95" s="12">
        <f>'by L1'!I95-'by L1'!D95</f>
        <v>9.9999999999997868E-3</v>
      </c>
      <c r="J95" s="12">
        <f>'by L1'!J95-'by L1'!E95</f>
        <v>9.0000000000000746E-2</v>
      </c>
      <c r="K95" s="12">
        <f>'by L1'!K95-'by L1'!F95</f>
        <v>6.0000000000000497E-2</v>
      </c>
      <c r="L95" s="66">
        <f>'by L1'!L95-'by L1'!G95</f>
        <v>-1.9999999999999574E-2</v>
      </c>
      <c r="M95" s="12">
        <f>'by L1'!M95-'by L1'!H95</f>
        <v>-0.12000000000000011</v>
      </c>
      <c r="N95" s="12">
        <f>'by L1'!N95-'by L1'!I95</f>
        <v>-0.16999999999999993</v>
      </c>
      <c r="O95" s="12">
        <f>'by L1'!O95-'by L1'!J95</f>
        <v>2.9999999999999361E-2</v>
      </c>
      <c r="P95" s="12">
        <f>'by L1'!P95-'by L1'!K95</f>
        <v>-7.0000000000000284E-2</v>
      </c>
      <c r="Q95" s="66">
        <f>'by L1'!Q95-'by L1'!L95</f>
        <v>-4.0000000000000036E-2</v>
      </c>
      <c r="R95" s="12">
        <f>'by L1'!R95-'by L1'!M95</f>
        <v>3.0000000000000249E-2</v>
      </c>
      <c r="S95" s="12">
        <f>'by L1'!S95-'by L1'!N95</f>
        <v>4.0000000000000036E-2</v>
      </c>
      <c r="T95" s="12">
        <f>'by L1'!T95-'by L1'!O95</f>
        <v>-1.9999999999999574E-2</v>
      </c>
      <c r="U95" s="12">
        <f>'by L1'!U95-'by L1'!P95</f>
        <v>8.0000000000000071E-2</v>
      </c>
      <c r="V95" s="66">
        <f>'by L1'!V95-'by L1'!Q95</f>
        <v>0.12999999999999989</v>
      </c>
      <c r="W95" s="12">
        <f>'by L1'!W95-'by L1'!R95</f>
        <v>0.12999999999999989</v>
      </c>
      <c r="X95" s="12">
        <f>'by L1'!X95-'by L1'!S95</f>
        <v>1.0000000000000675E-2</v>
      </c>
      <c r="Y95" s="12">
        <f>'by L1'!Y95-'by L1'!T95</f>
        <v>5.9999999999999609E-2</v>
      </c>
      <c r="Z95" s="12">
        <f>'by L1'!Z95-'by L1'!U95</f>
        <v>-9.9999999999997868E-3</v>
      </c>
      <c r="AA95" s="65">
        <f>'by L1'!AA95-'by L1'!V95</f>
        <v>0.28000000000000025</v>
      </c>
      <c r="AB95" s="9">
        <f>'by L1'!AB95-'by L1'!W95</f>
        <v>0.16999999999999993</v>
      </c>
      <c r="AC95" s="9">
        <f>'by L1'!AC95-'by L1'!X95</f>
        <v>0.12999999999999989</v>
      </c>
      <c r="AD95" s="9">
        <f>'by L1'!AD95-'by L1'!Y95</f>
        <v>0.10000000000000053</v>
      </c>
      <c r="AE95" s="9">
        <f>'by L1'!AE95-'by L1'!Z95</f>
        <v>0.17999999999999972</v>
      </c>
      <c r="AF95" s="64">
        <f>'by L1'!AF95-'by L1'!AA95</f>
        <v>8.0000000000000071E-2</v>
      </c>
      <c r="AG95" s="10">
        <f>'by L1'!AG95-'by L1'!AB95</f>
        <v>-9.9999999999997868E-3</v>
      </c>
      <c r="AH95" s="10">
        <f>'by L1'!AH95-'by L1'!AC95</f>
        <v>2.9999999999999361E-2</v>
      </c>
      <c r="AI95" s="10">
        <f>'by L1'!AI95-'by L1'!AD95</f>
        <v>4.9999999999999822E-2</v>
      </c>
      <c r="AJ95" s="10">
        <f>'by L1'!AJ95-'by L1'!AE95</f>
        <v>4.0000000000000036E-2</v>
      </c>
      <c r="AK95" s="64">
        <f>'by L1'!AK95-'by L1'!AF95</f>
        <v>6.9999999999999396E-2</v>
      </c>
      <c r="AL95" s="10">
        <f>'by L1'!AL95-'by L1'!AG95</f>
        <v>4.9999999999999822E-2</v>
      </c>
      <c r="AM95" s="10">
        <f>'by L1'!AM95-'by L1'!AH95</f>
        <v>5.0000000000000711E-2</v>
      </c>
      <c r="AN95" s="10">
        <f>'by L1'!AN95-'by L1'!AI95</f>
        <v>7.0000000000000284E-2</v>
      </c>
      <c r="AO95" s="10">
        <f>'by L1'!AO95-'by L1'!AJ95</f>
        <v>1.9999999999999574E-2</v>
      </c>
      <c r="AP95" s="64">
        <f>'by L1'!AP95-'by L1'!AK95</f>
        <v>0.10000000000000053</v>
      </c>
      <c r="AQ95" s="10">
        <f>'by L1'!AQ95-'by L1'!AL95</f>
        <v>0</v>
      </c>
      <c r="AR95" s="10">
        <f>'by L1'!AR95-'by L1'!AM95</f>
        <v>-0.10000000000000053</v>
      </c>
      <c r="AS95" s="10">
        <f>'by L1'!AS95-'by L1'!AN95</f>
        <v>0</v>
      </c>
      <c r="AT95" s="10">
        <f>'by L1'!AT95-'by L1'!AO95</f>
        <v>0</v>
      </c>
      <c r="AU95" s="64">
        <f>'by L1'!AU95-'by L1'!AP95</f>
        <v>9.9999999999999645E-2</v>
      </c>
      <c r="AV95" s="10">
        <f>'by L1'!AV95-'by L1'!AQ95</f>
        <v>0.29999999999999982</v>
      </c>
      <c r="AW95" s="10">
        <f>'by L1'!AW95-'by L1'!AR95</f>
        <v>0.20000000000000018</v>
      </c>
      <c r="AX95" s="10">
        <f>'by L1'!AX95-'by L1'!AS95</f>
        <v>0.19999999999999929</v>
      </c>
      <c r="AY95" s="10">
        <f>'by L1'!AY95-'by L1'!AT95</f>
        <v>0.30000000000000071</v>
      </c>
      <c r="AZ95" s="64">
        <f>'by L1'!AZ95-'by L1'!AU95</f>
        <v>-9.9999999999999645E-2</v>
      </c>
      <c r="BA95" s="10">
        <f>'by L1'!BA95-'by L1'!AV95</f>
        <v>0</v>
      </c>
      <c r="BB95" s="10">
        <f>'by L1'!BB95-'by L1'!AW95</f>
        <v>0</v>
      </c>
      <c r="BC95" s="10">
        <f>'by L1'!BC95-'by L1'!AX95</f>
        <v>0</v>
      </c>
      <c r="BD95" s="10">
        <f>'by L1'!BD95-'by L1'!AY95</f>
        <v>-0.10000000000000053</v>
      </c>
      <c r="BE95" s="65">
        <f>'by L1'!BE95-'by L1'!AZ95</f>
        <v>9.9999999999999645E-2</v>
      </c>
      <c r="BF95" s="9">
        <f>'by L1'!BF95-'by L1'!BA95</f>
        <v>0</v>
      </c>
      <c r="BG95" s="9">
        <f>'by L1'!BG95-'by L1'!BB95</f>
        <v>9.9999999999999645E-2</v>
      </c>
      <c r="BH95" s="9">
        <f>'by L1'!BH95-'by L1'!BC95</f>
        <v>0</v>
      </c>
      <c r="BI95" s="9">
        <f>'by L1'!BI95-'by L1'!BD95</f>
        <v>0.10000000000000053</v>
      </c>
      <c r="BJ95" s="64">
        <f>'by L1'!BJ95-'by L1'!BE95</f>
        <v>-9.9999999999999645E-2</v>
      </c>
      <c r="BK95" s="10">
        <f>'by L1'!BK95-'by L1'!BF95</f>
        <v>9.9999999999999645E-2</v>
      </c>
      <c r="BL95" s="10">
        <f>'by L1'!BL95-'by L1'!BG95</f>
        <v>-9.9999999999999645E-2</v>
      </c>
      <c r="BM95" s="10">
        <f>'by L1'!BM95-'by L1'!BH95</f>
        <v>-9.9999999999999645E-2</v>
      </c>
      <c r="BN95" s="10">
        <f>'by L1'!BN95-'by L1'!BI95</f>
        <v>-0.10000000000000053</v>
      </c>
      <c r="BO95" s="64">
        <f>'by L1'!BO95-'by L1'!BJ95</f>
        <v>0.26999999999999957</v>
      </c>
      <c r="BP95" s="10">
        <f>'by L1'!BP95-'by L1'!BK95</f>
        <v>8.0000000000000071E-2</v>
      </c>
      <c r="BQ95" s="10">
        <f>'by L1'!BQ95-'by L1'!BL95</f>
        <v>4.0000000000000036E-2</v>
      </c>
      <c r="BR95" s="10">
        <f>'by L1'!BR95-'by L1'!BM95</f>
        <v>0.12000000000000011</v>
      </c>
      <c r="BS95" s="10">
        <f>'by L1'!BS95-'by L1'!BN95</f>
        <v>0.14000000000000057</v>
      </c>
      <c r="BT95" s="64">
        <f>'by L1'!BT95-'by L1'!BO95</f>
        <v>8.9999999999999858E-2</v>
      </c>
      <c r="BU95" s="10">
        <f>'by L1'!BU95-'by L1'!BP95</f>
        <v>0.16000000000000014</v>
      </c>
      <c r="BV95" s="10">
        <f>'by L1'!BV95-'by L1'!BQ95</f>
        <v>-0.12000000000000011</v>
      </c>
      <c r="BW95" s="10">
        <f>'by L1'!BW95-'by L1'!BR95</f>
        <v>3.0000000000000249E-2</v>
      </c>
      <c r="BX95" s="10">
        <f>'by L1'!BX95-'by L1'!BS95</f>
        <v>4.0000000000000036E-2</v>
      </c>
      <c r="BY95" s="65">
        <f>'by L1'!BT95-'by L1'!B95</f>
        <v>1.0599999999999996</v>
      </c>
      <c r="BZ95" s="144">
        <f>'by L1'!BU95-'by L1'!C95</f>
        <v>0.89999999999999947</v>
      </c>
      <c r="CA95" s="144">
        <f>'by L1'!BV95-'by L1'!D95</f>
        <v>0.12000000000000011</v>
      </c>
      <c r="CB95" s="144">
        <f>'by L1'!BW95-'by L1'!E95</f>
        <v>0.63000000000000078</v>
      </c>
      <c r="CC95" s="144">
        <f>'by L1'!BX95-'by L1'!F95</f>
        <v>0.6800000000000006</v>
      </c>
      <c r="CD95" s="148">
        <f t="shared" si="33"/>
        <v>0</v>
      </c>
      <c r="CE95" s="116">
        <f t="shared" si="34"/>
        <v>0</v>
      </c>
      <c r="CF95" s="115">
        <f t="shared" si="35"/>
        <v>3</v>
      </c>
      <c r="CG95" s="114">
        <f t="shared" si="36"/>
        <v>13</v>
      </c>
      <c r="CH95" s="117">
        <f t="shared" si="37"/>
        <v>32</v>
      </c>
      <c r="CI95" s="118">
        <f t="shared" si="38"/>
        <v>10</v>
      </c>
      <c r="CJ95" s="119">
        <f t="shared" si="39"/>
        <v>4</v>
      </c>
      <c r="CK95" s="120">
        <f t="shared" si="40"/>
        <v>0</v>
      </c>
    </row>
    <row r="96" spans="1:89" x14ac:dyDescent="0.25">
      <c r="A96" s="26" t="s">
        <v>114</v>
      </c>
      <c r="G96" s="66">
        <f>'by L1'!G96-'by L1'!B96</f>
        <v>-4.9999999999999822E-2</v>
      </c>
      <c r="H96" s="12">
        <f>'by L1'!H96-'by L1'!C96</f>
        <v>-8.9999999999999858E-2</v>
      </c>
      <c r="I96" s="12">
        <f>'by L1'!I96-'by L1'!D96</f>
        <v>6.0000000000000497E-2</v>
      </c>
      <c r="J96" s="12">
        <f>'by L1'!J96-'by L1'!E96</f>
        <v>9.9999999999997868E-3</v>
      </c>
      <c r="K96" s="12">
        <f>'by L1'!K96-'by L1'!F96</f>
        <v>-1.9999999999999574E-2</v>
      </c>
      <c r="L96" s="66">
        <f>'by L1'!L96-'by L1'!G96</f>
        <v>0.25999999999999979</v>
      </c>
      <c r="M96" s="12">
        <f>'by L1'!M96-'by L1'!H96</f>
        <v>8.9999999999999858E-2</v>
      </c>
      <c r="N96" s="12">
        <f>'by L1'!N96-'by L1'!I96</f>
        <v>-9.0000000000000746E-2</v>
      </c>
      <c r="O96" s="12">
        <f>'by L1'!O96-'by L1'!J96</f>
        <v>9.9999999999999645E-2</v>
      </c>
      <c r="P96" s="12">
        <f>'by L1'!P96-'by L1'!K96</f>
        <v>8.9999999999999858E-2</v>
      </c>
      <c r="Q96" s="66">
        <f>'by L1'!Q96-'by L1'!L96</f>
        <v>9.9999999999997868E-3</v>
      </c>
      <c r="R96" s="12">
        <f>'by L1'!R96-'by L1'!M96</f>
        <v>8.0000000000000071E-2</v>
      </c>
      <c r="S96" s="12">
        <f>'by L1'!S96-'by L1'!N96</f>
        <v>4.0000000000000036E-2</v>
      </c>
      <c r="T96" s="12">
        <f>'by L1'!T96-'by L1'!O96</f>
        <v>4.9999999999999822E-2</v>
      </c>
      <c r="U96" s="12">
        <f>'by L1'!U96-'by L1'!P96</f>
        <v>4.0000000000000036E-2</v>
      </c>
      <c r="V96" s="66">
        <f>'by L1'!V96-'by L1'!Q96</f>
        <v>5.0000000000000711E-2</v>
      </c>
      <c r="W96" s="12">
        <f>'by L1'!W96-'by L1'!R96</f>
        <v>-2.9999999999999361E-2</v>
      </c>
      <c r="X96" s="12">
        <f>'by L1'!X96-'by L1'!S96</f>
        <v>8.0000000000000071E-2</v>
      </c>
      <c r="Y96" s="12">
        <f>'by L1'!Y96-'by L1'!T96</f>
        <v>8.0000000000000071E-2</v>
      </c>
      <c r="Z96" s="12">
        <f>'by L1'!Z96-'by L1'!U96</f>
        <v>6.0000000000000497E-2</v>
      </c>
      <c r="AA96" s="65">
        <f>'by L1'!AA96-'by L1'!V96</f>
        <v>2.9999999999999361E-2</v>
      </c>
      <c r="AB96" s="9">
        <f>'by L1'!AB96-'by L1'!W96</f>
        <v>-0.10000000000000053</v>
      </c>
      <c r="AC96" s="9">
        <f>'by L1'!AC96-'by L1'!X96</f>
        <v>-4.9999999999999822E-2</v>
      </c>
      <c r="AD96" s="9">
        <f>'by L1'!AD96-'by L1'!Y96</f>
        <v>-0.14999999999999947</v>
      </c>
      <c r="AE96" s="9">
        <f>'by L1'!AE96-'by L1'!Z96</f>
        <v>-8.0000000000000071E-2</v>
      </c>
      <c r="AF96" s="64">
        <f>'by L1'!AF96-'by L1'!AA96</f>
        <v>-2.9999999999999361E-2</v>
      </c>
      <c r="AG96" s="10">
        <f>'by L1'!AG96-'by L1'!AB96</f>
        <v>0</v>
      </c>
      <c r="AH96" s="10">
        <f>'by L1'!AH96-'by L1'!AC96</f>
        <v>-4.9999999999999822E-2</v>
      </c>
      <c r="AI96" s="10">
        <f>'by L1'!AI96-'by L1'!AD96</f>
        <v>-7.0000000000000284E-2</v>
      </c>
      <c r="AJ96" s="10">
        <f>'by L1'!AJ96-'by L1'!AE96</f>
        <v>-4.0000000000000036E-2</v>
      </c>
      <c r="AK96" s="64">
        <f>'by L1'!AK96-'by L1'!AF96</f>
        <v>5.9999999999999609E-2</v>
      </c>
      <c r="AL96" s="10">
        <f>'by L1'!AL96-'by L1'!AG96</f>
        <v>-9.9999999999997868E-3</v>
      </c>
      <c r="AM96" s="10">
        <f>'by L1'!AM96-'by L1'!AH96</f>
        <v>-3.0000000000000249E-2</v>
      </c>
      <c r="AN96" s="10">
        <f>'by L1'!AN96-'by L1'!AI96</f>
        <v>-4.9999999999999822E-2</v>
      </c>
      <c r="AO96" s="10">
        <f>'by L1'!AO96-'by L1'!AJ96</f>
        <v>2.9999999999999361E-2</v>
      </c>
      <c r="AP96" s="64">
        <f>'by L1'!AP96-'by L1'!AK96</f>
        <v>0</v>
      </c>
      <c r="AQ96" s="10">
        <f>'by L1'!AQ96-'by L1'!AL96</f>
        <v>0</v>
      </c>
      <c r="AR96" s="10">
        <f>'by L1'!AR96-'by L1'!AM96</f>
        <v>0</v>
      </c>
      <c r="AS96" s="10">
        <f>'by L1'!AS96-'by L1'!AN96</f>
        <v>9.9999999999999645E-2</v>
      </c>
      <c r="AT96" s="10">
        <f>'by L1'!AT96-'by L1'!AO96</f>
        <v>0</v>
      </c>
      <c r="AU96" s="64">
        <f>'by L1'!AU96-'by L1'!AP96</f>
        <v>0</v>
      </c>
      <c r="AV96" s="10">
        <f>'by L1'!AV96-'by L1'!AQ96</f>
        <v>9.9999999999999645E-2</v>
      </c>
      <c r="AW96" s="10">
        <f>'by L1'!AW96-'by L1'!AR96</f>
        <v>0.10000000000000053</v>
      </c>
      <c r="AX96" s="10">
        <f>'by L1'!AX96-'by L1'!AS96</f>
        <v>0</v>
      </c>
      <c r="AY96" s="10">
        <f>'by L1'!AY96-'by L1'!AT96</f>
        <v>0.10000000000000053</v>
      </c>
      <c r="AZ96" s="64">
        <f>'by L1'!AZ96-'by L1'!AU96</f>
        <v>9.9999999999999645E-2</v>
      </c>
      <c r="BA96" s="10">
        <f>'by L1'!BA96-'by L1'!AV96</f>
        <v>0</v>
      </c>
      <c r="BB96" s="10">
        <f>'by L1'!BB96-'by L1'!AW96</f>
        <v>0</v>
      </c>
      <c r="BC96" s="10">
        <f>'by L1'!BC96-'by L1'!AX96</f>
        <v>0</v>
      </c>
      <c r="BD96" s="10">
        <f>'by L1'!BD96-'by L1'!AY96</f>
        <v>-0.10000000000000053</v>
      </c>
      <c r="BE96" s="65">
        <f>'by L1'!BE96-'by L1'!AZ96</f>
        <v>0.10000000000000053</v>
      </c>
      <c r="BF96" s="9">
        <f>'by L1'!BF96-'by L1'!BA96</f>
        <v>0.10000000000000053</v>
      </c>
      <c r="BG96" s="9">
        <f>'by L1'!BG96-'by L1'!BB96</f>
        <v>0</v>
      </c>
      <c r="BH96" s="9">
        <f>'by L1'!BH96-'by L1'!BC96</f>
        <v>0</v>
      </c>
      <c r="BI96" s="9">
        <f>'by L1'!BI96-'by L1'!BD96</f>
        <v>0.10000000000000053</v>
      </c>
      <c r="BJ96" s="64">
        <f>'by L1'!BJ96-'by L1'!BE96</f>
        <v>0</v>
      </c>
      <c r="BK96" s="10">
        <f>'by L1'!BK96-'by L1'!BF96</f>
        <v>9.9999999999999645E-2</v>
      </c>
      <c r="BL96" s="10">
        <f>'by L1'!BL96-'by L1'!BG96</f>
        <v>0</v>
      </c>
      <c r="BM96" s="10">
        <f>'by L1'!BM96-'by L1'!BH96</f>
        <v>0.10000000000000053</v>
      </c>
      <c r="BN96" s="10">
        <f>'by L1'!BN96-'by L1'!BI96</f>
        <v>0</v>
      </c>
      <c r="BO96" s="64">
        <f>'by L1'!BO96-'by L1'!BJ96</f>
        <v>0.16999999999999993</v>
      </c>
      <c r="BP96" s="10">
        <f>'by L1'!BP96-'by L1'!BK96</f>
        <v>0.12999999999999989</v>
      </c>
      <c r="BQ96" s="10">
        <f>'by L1'!BQ96-'by L1'!BL96</f>
        <v>4.9999999999999822E-2</v>
      </c>
      <c r="BR96" s="10">
        <f>'by L1'!BR96-'by L1'!BM96</f>
        <v>0.14999999999999947</v>
      </c>
      <c r="BS96" s="10">
        <f>'by L1'!BS96-'by L1'!BN96</f>
        <v>0.1899999999999995</v>
      </c>
      <c r="BT96" s="64">
        <f>'by L1'!BT96-'by L1'!BO96</f>
        <v>5.9999999999999609E-2</v>
      </c>
      <c r="BU96" s="10">
        <f>'by L1'!BU96-'by L1'!BP96</f>
        <v>0</v>
      </c>
      <c r="BV96" s="10">
        <f>'by L1'!BV96-'by L1'!BQ96</f>
        <v>-4.0000000000000036E-2</v>
      </c>
      <c r="BW96" s="10">
        <f>'by L1'!BW96-'by L1'!BR96</f>
        <v>-3.0000000000000249E-2</v>
      </c>
      <c r="BX96" s="10">
        <f>'by L1'!BX96-'by L1'!BS96</f>
        <v>0</v>
      </c>
      <c r="BY96" s="65">
        <f>'by L1'!BT96-'by L1'!B96</f>
        <v>0.75999999999999979</v>
      </c>
      <c r="BZ96" s="144">
        <f>'by L1'!BU96-'by L1'!C96</f>
        <v>0.37000000000000011</v>
      </c>
      <c r="CA96" s="144">
        <f>'by L1'!BV96-'by L1'!D96</f>
        <v>7.0000000000000284E-2</v>
      </c>
      <c r="CB96" s="144">
        <f>'by L1'!BW96-'by L1'!E96</f>
        <v>0.28999999999999915</v>
      </c>
      <c r="CC96" s="144">
        <f>'by L1'!BX96-'by L1'!F96</f>
        <v>0.37000000000000011</v>
      </c>
      <c r="CD96" s="148">
        <f t="shared" si="33"/>
        <v>0</v>
      </c>
      <c r="CE96" s="116">
        <f t="shared" si="34"/>
        <v>0</v>
      </c>
      <c r="CF96" s="115">
        <f t="shared" si="35"/>
        <v>1</v>
      </c>
      <c r="CG96" s="114">
        <f t="shared" si="36"/>
        <v>18</v>
      </c>
      <c r="CH96" s="117">
        <f t="shared" si="37"/>
        <v>29</v>
      </c>
      <c r="CI96" s="118">
        <f t="shared" si="38"/>
        <v>4</v>
      </c>
      <c r="CJ96" s="119">
        <f t="shared" si="39"/>
        <v>1</v>
      </c>
      <c r="CK96" s="120">
        <f t="shared" si="40"/>
        <v>0</v>
      </c>
    </row>
    <row r="97" spans="1:89" x14ac:dyDescent="0.25">
      <c r="A97" s="26" t="s">
        <v>115</v>
      </c>
      <c r="G97" s="66">
        <f>'by L1'!G97-'by L1'!B97</f>
        <v>0.11000000000000032</v>
      </c>
      <c r="H97" s="12">
        <f>'by L1'!H97-'by L1'!C97</f>
        <v>0</v>
      </c>
      <c r="I97" s="12">
        <f>'by L1'!I97-'by L1'!D97</f>
        <v>0.12000000000000011</v>
      </c>
      <c r="J97" s="12">
        <f>'by L1'!J97-'by L1'!E97</f>
        <v>0.12000000000000011</v>
      </c>
      <c r="K97" s="12">
        <f>'by L1'!K97-'by L1'!F97</f>
        <v>8.9999999999999858E-2</v>
      </c>
      <c r="L97" s="66">
        <f>'by L1'!L97-'by L1'!G97</f>
        <v>0.22999999999999954</v>
      </c>
      <c r="M97" s="12">
        <f>'by L1'!M97-'by L1'!H97</f>
        <v>-1.9999999999999574E-2</v>
      </c>
      <c r="N97" s="12">
        <f>'by L1'!N97-'by L1'!I97</f>
        <v>-9.9999999999999645E-2</v>
      </c>
      <c r="O97" s="12">
        <f>'by L1'!O97-'by L1'!J97</f>
        <v>9.9999999999999645E-2</v>
      </c>
      <c r="P97" s="12">
        <f>'by L1'!P97-'by L1'!K97</f>
        <v>4.9999999999999822E-2</v>
      </c>
      <c r="Q97" s="66">
        <f>'by L1'!Q97-'by L1'!L97</f>
        <v>-8.0000000000000071E-2</v>
      </c>
      <c r="R97" s="12">
        <f>'by L1'!R97-'by L1'!M97</f>
        <v>-7.0000000000000284E-2</v>
      </c>
      <c r="S97" s="12">
        <f>'by L1'!S97-'by L1'!N97</f>
        <v>-8.0000000000000071E-2</v>
      </c>
      <c r="T97" s="12">
        <f>'by L1'!T97-'by L1'!O97</f>
        <v>-9.9999999999999645E-2</v>
      </c>
      <c r="U97" s="12">
        <f>'by L1'!U97-'by L1'!P97</f>
        <v>-8.0000000000000071E-2</v>
      </c>
      <c r="V97" s="66">
        <f>'by L1'!V97-'by L1'!Q97</f>
        <v>-0.27999999999999936</v>
      </c>
      <c r="W97" s="12">
        <f>'by L1'!W97-'by L1'!R97</f>
        <v>-0.17999999999999972</v>
      </c>
      <c r="X97" s="12">
        <f>'by L1'!X97-'by L1'!S97</f>
        <v>-0.16999999999999993</v>
      </c>
      <c r="Y97" s="12">
        <f>'by L1'!Y97-'by L1'!T97</f>
        <v>-0.19000000000000039</v>
      </c>
      <c r="Z97" s="12">
        <f>'by L1'!Z97-'by L1'!U97</f>
        <v>-0.12999999999999989</v>
      </c>
      <c r="AA97" s="65">
        <f>'by L1'!AA97-'by L1'!V97</f>
        <v>-0.25</v>
      </c>
      <c r="AB97" s="9">
        <f>'by L1'!AB97-'by L1'!W97</f>
        <v>-0.33000000000000007</v>
      </c>
      <c r="AC97" s="9">
        <f>'by L1'!AC97-'by L1'!X97</f>
        <v>-0.25</v>
      </c>
      <c r="AD97" s="9">
        <f>'by L1'!AD97-'by L1'!Y97</f>
        <v>-0.33000000000000007</v>
      </c>
      <c r="AE97" s="9">
        <f>'by L1'!AE97-'by L1'!Z97</f>
        <v>-0.36000000000000032</v>
      </c>
      <c r="AF97" s="64">
        <f>'by L1'!AF97-'by L1'!AA97</f>
        <v>0.38999999999999968</v>
      </c>
      <c r="AG97" s="10">
        <f>'by L1'!AG97-'by L1'!AB97</f>
        <v>0.40000000000000036</v>
      </c>
      <c r="AH97" s="10">
        <f>'by L1'!AH97-'by L1'!AC97</f>
        <v>0.25999999999999979</v>
      </c>
      <c r="AI97" s="10">
        <f>'by L1'!AI97-'by L1'!AD97</f>
        <v>0.37000000000000011</v>
      </c>
      <c r="AJ97" s="10">
        <f>'by L1'!AJ97-'by L1'!AE97</f>
        <v>0.35000000000000053</v>
      </c>
      <c r="AK97" s="64">
        <f>'by L1'!AK97-'by L1'!AF97</f>
        <v>0.17999999999999972</v>
      </c>
      <c r="AL97" s="10">
        <f>'by L1'!AL97-'by L1'!AG97</f>
        <v>0.12999999999999989</v>
      </c>
      <c r="AM97" s="10">
        <f>'by L1'!AM97-'by L1'!AH97</f>
        <v>8.9999999999999858E-2</v>
      </c>
      <c r="AN97" s="10">
        <f>'by L1'!AN97-'by L1'!AI97</f>
        <v>0.14000000000000057</v>
      </c>
      <c r="AO97" s="10">
        <f>'by L1'!AO97-'by L1'!AJ97</f>
        <v>6.9999999999999396E-2</v>
      </c>
      <c r="AP97" s="64">
        <f>'by L1'!AP97-'by L1'!AK97</f>
        <v>-9.9999999999999645E-2</v>
      </c>
      <c r="AQ97" s="10">
        <f>'by L1'!AQ97-'by L1'!AL97</f>
        <v>0</v>
      </c>
      <c r="AR97" s="10">
        <f>'by L1'!AR97-'by L1'!AM97</f>
        <v>-9.9999999999999645E-2</v>
      </c>
      <c r="AS97" s="10">
        <f>'by L1'!AS97-'by L1'!AN97</f>
        <v>-0.10000000000000053</v>
      </c>
      <c r="AT97" s="10">
        <f>'by L1'!AT97-'by L1'!AO97</f>
        <v>0</v>
      </c>
      <c r="AU97" s="64">
        <f>'by L1'!AU97-'by L1'!AP97</f>
        <v>0</v>
      </c>
      <c r="AV97" s="10">
        <f>'by L1'!AV97-'by L1'!AQ97</f>
        <v>0</v>
      </c>
      <c r="AW97" s="10">
        <f>'by L1'!AW97-'by L1'!AR97</f>
        <v>9.9999999999999645E-2</v>
      </c>
      <c r="AX97" s="10">
        <f>'by L1'!AX97-'by L1'!AS97</f>
        <v>0</v>
      </c>
      <c r="AY97" s="10">
        <f>'by L1'!AY97-'by L1'!AT97</f>
        <v>0</v>
      </c>
      <c r="AZ97" s="64">
        <f>'by L1'!AZ97-'by L1'!AU97</f>
        <v>-0.10000000000000053</v>
      </c>
      <c r="BA97" s="10">
        <f>'by L1'!BA97-'by L1'!AV97</f>
        <v>-0.10000000000000053</v>
      </c>
      <c r="BB97" s="10">
        <f>'by L1'!BB97-'by L1'!AW97</f>
        <v>-9.9999999999999645E-2</v>
      </c>
      <c r="BC97" s="10">
        <f>'by L1'!BC97-'by L1'!AX97</f>
        <v>-9.9999999999999645E-2</v>
      </c>
      <c r="BD97" s="10">
        <f>'by L1'!BD97-'by L1'!AY97</f>
        <v>-9.9999999999999645E-2</v>
      </c>
      <c r="BE97" s="65">
        <f>'by L1'!BE97-'by L1'!AZ97</f>
        <v>0.20000000000000018</v>
      </c>
      <c r="BF97" s="9">
        <f>'by L1'!BF97-'by L1'!BA97</f>
        <v>0.30000000000000071</v>
      </c>
      <c r="BG97" s="9">
        <f>'by L1'!BG97-'by L1'!BB97</f>
        <v>9.9999999999999645E-2</v>
      </c>
      <c r="BH97" s="9">
        <f>'by L1'!BH97-'by L1'!BC97</f>
        <v>0.20000000000000018</v>
      </c>
      <c r="BI97" s="9">
        <f>'by L1'!BI97-'by L1'!BD97</f>
        <v>0.20000000000000018</v>
      </c>
      <c r="BJ97" s="64">
        <f>'by L1'!BJ97-'by L1'!BE97</f>
        <v>0</v>
      </c>
      <c r="BK97" s="10">
        <f>'by L1'!BK97-'by L1'!BF97</f>
        <v>-0.10000000000000053</v>
      </c>
      <c r="BL97" s="10">
        <f>'by L1'!BL97-'by L1'!BG97</f>
        <v>0</v>
      </c>
      <c r="BM97" s="10">
        <f>'by L1'!BM97-'by L1'!BH97</f>
        <v>-0.10000000000000053</v>
      </c>
      <c r="BN97" s="10">
        <f>'by L1'!BN97-'by L1'!BI97</f>
        <v>0</v>
      </c>
      <c r="BO97" s="64">
        <f>'by L1'!BO97-'by L1'!BJ97</f>
        <v>9.9999999999997868E-3</v>
      </c>
      <c r="BP97" s="10">
        <f>'by L1'!BP97-'by L1'!BK97</f>
        <v>2.0000000000000462E-2</v>
      </c>
      <c r="BQ97" s="10">
        <f>'by L1'!BQ97-'by L1'!BL97</f>
        <v>-0.11000000000000032</v>
      </c>
      <c r="BR97" s="10">
        <f>'by L1'!BR97-'by L1'!BM97</f>
        <v>4.9999999999999822E-2</v>
      </c>
      <c r="BS97" s="10">
        <f>'by L1'!BS97-'by L1'!BN97</f>
        <v>-4.9999999999999822E-2</v>
      </c>
      <c r="BT97" s="64">
        <f>'by L1'!BT97-'by L1'!BO97</f>
        <v>0</v>
      </c>
      <c r="BU97" s="10">
        <f>'by L1'!BU97-'by L1'!BP97</f>
        <v>-0.15000000000000036</v>
      </c>
      <c r="BV97" s="10">
        <f>'by L1'!BV97-'by L1'!BQ97</f>
        <v>-0.10999999999999943</v>
      </c>
      <c r="BW97" s="10">
        <f>'by L1'!BW97-'by L1'!BR97</f>
        <v>-4.0000000000000036E-2</v>
      </c>
      <c r="BX97" s="10">
        <f>'by L1'!BX97-'by L1'!BS97</f>
        <v>-7.0000000000000284E-2</v>
      </c>
      <c r="BY97" s="65">
        <f>'by L1'!BT97-'by L1'!B97</f>
        <v>0.30999999999999961</v>
      </c>
      <c r="BZ97" s="144">
        <f>'by L1'!BU97-'by L1'!C97</f>
        <v>-9.9999999999999645E-2</v>
      </c>
      <c r="CA97" s="144">
        <f>'by L1'!BV97-'by L1'!D97</f>
        <v>-0.34999999999999964</v>
      </c>
      <c r="CB97" s="144">
        <f>'by L1'!BW97-'by L1'!E97</f>
        <v>1.9999999999999574E-2</v>
      </c>
      <c r="CC97" s="144">
        <f>'by L1'!BX97-'by L1'!F97</f>
        <v>-3.0000000000000249E-2</v>
      </c>
      <c r="CD97" s="148">
        <f t="shared" si="33"/>
        <v>0</v>
      </c>
      <c r="CE97" s="116">
        <f t="shared" si="34"/>
        <v>4</v>
      </c>
      <c r="CF97" s="115">
        <f t="shared" si="35"/>
        <v>5</v>
      </c>
      <c r="CG97" s="114">
        <f t="shared" si="36"/>
        <v>21</v>
      </c>
      <c r="CH97" s="117">
        <f t="shared" si="37"/>
        <v>11</v>
      </c>
      <c r="CI97" s="118">
        <f t="shared" si="38"/>
        <v>9</v>
      </c>
      <c r="CJ97" s="119">
        <f t="shared" si="39"/>
        <v>6</v>
      </c>
      <c r="CK97" s="120">
        <f t="shared" si="40"/>
        <v>0</v>
      </c>
    </row>
    <row r="98" spans="1:89" x14ac:dyDescent="0.25">
      <c r="A98" s="26" t="s">
        <v>116</v>
      </c>
      <c r="G98" s="66">
        <f>'by L1'!G98-'by L1'!B98</f>
        <v>2.0000000000000462E-2</v>
      </c>
      <c r="H98" s="12">
        <f>'by L1'!H98-'by L1'!C98</f>
        <v>-0.13999999999999968</v>
      </c>
      <c r="I98" s="12">
        <f>'by L1'!I98-'by L1'!D98</f>
        <v>-0.25</v>
      </c>
      <c r="J98" s="12">
        <f>'by L1'!J98-'by L1'!E98</f>
        <v>-0.20999999999999996</v>
      </c>
      <c r="K98" s="12">
        <f>'by L1'!K98-'by L1'!F98</f>
        <v>-0.15000000000000036</v>
      </c>
      <c r="L98" s="66">
        <f>'by L1'!L98-'by L1'!G98</f>
        <v>3.0000000000000249E-2</v>
      </c>
      <c r="M98" s="12">
        <f>'by L1'!M98-'by L1'!H98</f>
        <v>-0.16000000000000014</v>
      </c>
      <c r="N98" s="12">
        <f>'by L1'!N98-'by L1'!I98</f>
        <v>-0.26999999999999957</v>
      </c>
      <c r="O98" s="12">
        <f>'by L1'!O98-'by L1'!J98</f>
        <v>-0.11000000000000032</v>
      </c>
      <c r="P98" s="12">
        <f>'by L1'!P98-'by L1'!K98</f>
        <v>-0.12999999999999989</v>
      </c>
      <c r="Q98" s="66">
        <f>'by L1'!Q98-'by L1'!L98</f>
        <v>-0.16000000000000014</v>
      </c>
      <c r="R98" s="12">
        <f>'by L1'!R98-'by L1'!M98</f>
        <v>-7.0000000000000284E-2</v>
      </c>
      <c r="S98" s="12">
        <f>'by L1'!S98-'by L1'!N98</f>
        <v>-0.14000000000000057</v>
      </c>
      <c r="T98" s="12">
        <f>'by L1'!T98-'by L1'!O98</f>
        <v>-0.13999999999999968</v>
      </c>
      <c r="U98" s="12">
        <f>'by L1'!U98-'by L1'!P98</f>
        <v>-0.12999999999999989</v>
      </c>
      <c r="V98" s="66">
        <f>'by L1'!V98-'by L1'!Q98</f>
        <v>-4.0000000000000036E-2</v>
      </c>
      <c r="W98" s="12">
        <f>'by L1'!W98-'by L1'!R98</f>
        <v>-3.0000000000000249E-2</v>
      </c>
      <c r="X98" s="12">
        <f>'by L1'!X98-'by L1'!S98</f>
        <v>2.0000000000000462E-2</v>
      </c>
      <c r="Y98" s="12">
        <f>'by L1'!Y98-'by L1'!T98</f>
        <v>-4.0000000000000036E-2</v>
      </c>
      <c r="Z98" s="12">
        <f>'by L1'!Z98-'by L1'!U98</f>
        <v>0</v>
      </c>
      <c r="AA98" s="65">
        <f>'by L1'!AA98-'by L1'!V98</f>
        <v>0.12000000000000011</v>
      </c>
      <c r="AB98" s="9">
        <f>'by L1'!AB98-'by L1'!W98</f>
        <v>5.0000000000000711E-2</v>
      </c>
      <c r="AC98" s="9">
        <f>'by L1'!AC98-'by L1'!X98</f>
        <v>4.9999999999999822E-2</v>
      </c>
      <c r="AD98" s="9">
        <f>'by L1'!AD98-'by L1'!Y98</f>
        <v>8.9999999999999858E-2</v>
      </c>
      <c r="AE98" s="9">
        <f>'by L1'!AE98-'by L1'!Z98</f>
        <v>5.9999999999999609E-2</v>
      </c>
      <c r="AF98" s="64">
        <f>'by L1'!AF98-'by L1'!AA98</f>
        <v>0.33999999999999986</v>
      </c>
      <c r="AG98" s="10">
        <f>'by L1'!AG98-'by L1'!AB98</f>
        <v>0.25999999999999979</v>
      </c>
      <c r="AH98" s="10">
        <f>'by L1'!AH98-'by L1'!AC98</f>
        <v>0.20999999999999996</v>
      </c>
      <c r="AI98" s="10">
        <f>'by L1'!AI98-'by L1'!AD98</f>
        <v>0.22999999999999954</v>
      </c>
      <c r="AJ98" s="10">
        <f>'by L1'!AJ98-'by L1'!AE98</f>
        <v>0.26000000000000068</v>
      </c>
      <c r="AK98" s="64">
        <f>'by L1'!AK98-'by L1'!AF98</f>
        <v>7.0000000000000284E-2</v>
      </c>
      <c r="AL98" s="10">
        <f>'by L1'!AL98-'by L1'!AG98</f>
        <v>0.16000000000000014</v>
      </c>
      <c r="AM98" s="10">
        <f>'by L1'!AM98-'by L1'!AH98</f>
        <v>6.0000000000000497E-2</v>
      </c>
      <c r="AN98" s="10">
        <f>'by L1'!AN98-'by L1'!AI98</f>
        <v>0.13000000000000078</v>
      </c>
      <c r="AO98" s="10">
        <f>'by L1'!AO98-'by L1'!AJ98</f>
        <v>8.9999999999999858E-2</v>
      </c>
      <c r="AP98" s="64">
        <f>'by L1'!AP98-'by L1'!AK98</f>
        <v>0</v>
      </c>
      <c r="AQ98" s="10">
        <f>'by L1'!AQ98-'by L1'!AL98</f>
        <v>-0.10000000000000053</v>
      </c>
      <c r="AR98" s="10">
        <f>'by L1'!AR98-'by L1'!AM98</f>
        <v>0</v>
      </c>
      <c r="AS98" s="10">
        <f>'by L1'!AS98-'by L1'!AN98</f>
        <v>-0.10000000000000053</v>
      </c>
      <c r="AT98" s="10">
        <f>'by L1'!AT98-'by L1'!AO98</f>
        <v>0</v>
      </c>
      <c r="AU98" s="64">
        <f>'by L1'!AU98-'by L1'!AP98</f>
        <v>9.9999999999999645E-2</v>
      </c>
      <c r="AV98" s="10">
        <f>'by L1'!AV98-'by L1'!AQ98</f>
        <v>0.20000000000000018</v>
      </c>
      <c r="AW98" s="10">
        <f>'by L1'!AW98-'by L1'!AR98</f>
        <v>9.9999999999999645E-2</v>
      </c>
      <c r="AX98" s="10">
        <f>'by L1'!AX98-'by L1'!AS98</f>
        <v>0.10000000000000053</v>
      </c>
      <c r="AY98" s="10">
        <f>'by L1'!AY98-'by L1'!AT98</f>
        <v>9.9999999999999645E-2</v>
      </c>
      <c r="AZ98" s="64">
        <f>'by L1'!AZ98-'by L1'!AU98</f>
        <v>0</v>
      </c>
      <c r="BA98" s="10">
        <f>'by L1'!BA98-'by L1'!AV98</f>
        <v>9.9999999999999645E-2</v>
      </c>
      <c r="BB98" s="10">
        <f>'by L1'!BB98-'by L1'!AW98</f>
        <v>9.9999999999999645E-2</v>
      </c>
      <c r="BC98" s="10">
        <f>'by L1'!BC98-'by L1'!AX98</f>
        <v>0</v>
      </c>
      <c r="BD98" s="10">
        <f>'by L1'!BD98-'by L1'!AY98</f>
        <v>0</v>
      </c>
      <c r="BE98" s="65">
        <f>'by L1'!BE98-'by L1'!AZ98</f>
        <v>0</v>
      </c>
      <c r="BF98" s="9">
        <f>'by L1'!BF98-'by L1'!BA98</f>
        <v>0</v>
      </c>
      <c r="BG98" s="9">
        <f>'by L1'!BG98-'by L1'!BB98</f>
        <v>-9.9999999999999645E-2</v>
      </c>
      <c r="BH98" s="9">
        <f>'by L1'!BH98-'by L1'!BC98</f>
        <v>0</v>
      </c>
      <c r="BI98" s="9">
        <f>'by L1'!BI98-'by L1'!BD98</f>
        <v>0</v>
      </c>
      <c r="BJ98" s="64">
        <f>'by L1'!BJ98-'by L1'!BE98</f>
        <v>-9.9999999999999645E-2</v>
      </c>
      <c r="BK98" s="10">
        <f>'by L1'!BK98-'by L1'!BF98</f>
        <v>-9.9999999999999645E-2</v>
      </c>
      <c r="BL98" s="10">
        <f>'by L1'!BL98-'by L1'!BG98</f>
        <v>0</v>
      </c>
      <c r="BM98" s="10">
        <f>'by L1'!BM98-'by L1'!BH98</f>
        <v>0</v>
      </c>
      <c r="BN98" s="10">
        <f>'by L1'!BN98-'by L1'!BI98</f>
        <v>0</v>
      </c>
      <c r="BO98" s="64">
        <f>'by L1'!BO98-'by L1'!BJ98</f>
        <v>0.38999999999999968</v>
      </c>
      <c r="BP98" s="10">
        <f>'by L1'!BP98-'by L1'!BK98</f>
        <v>0.37000000000000011</v>
      </c>
      <c r="BQ98" s="10">
        <f>'by L1'!BQ98-'by L1'!BL98</f>
        <v>0.20000000000000018</v>
      </c>
      <c r="BR98" s="10">
        <f>'by L1'!BR98-'by L1'!BM98</f>
        <v>0.25</v>
      </c>
      <c r="BS98" s="10">
        <f>'by L1'!BS98-'by L1'!BN98</f>
        <v>0.27000000000000046</v>
      </c>
      <c r="BT98" s="64">
        <f>'by L1'!BT98-'by L1'!BO98</f>
        <v>8.9999999999999858E-2</v>
      </c>
      <c r="BU98" s="10">
        <f>'by L1'!BU98-'by L1'!BP98</f>
        <v>0.14999999999999947</v>
      </c>
      <c r="BV98" s="10">
        <f>'by L1'!BV98-'by L1'!BQ98</f>
        <v>4.0000000000000036E-2</v>
      </c>
      <c r="BW98" s="10">
        <f>'by L1'!BW98-'by L1'!BR98</f>
        <v>6.9999999999999396E-2</v>
      </c>
      <c r="BX98" s="10">
        <f>'by L1'!BX98-'by L1'!BS98</f>
        <v>8.0000000000000071E-2</v>
      </c>
      <c r="BY98" s="65">
        <f>'by L1'!BT98-'by L1'!B98</f>
        <v>0.86000000000000032</v>
      </c>
      <c r="BZ98" s="144">
        <f>'by L1'!BU98-'by L1'!C98</f>
        <v>0.6899999999999995</v>
      </c>
      <c r="CA98" s="144">
        <f>'by L1'!BV98-'by L1'!D98</f>
        <v>2.0000000000000462E-2</v>
      </c>
      <c r="CB98" s="144">
        <f>'by L1'!BW98-'by L1'!E98</f>
        <v>0.26999999999999957</v>
      </c>
      <c r="CC98" s="144">
        <f>'by L1'!BX98-'by L1'!F98</f>
        <v>0.45000000000000018</v>
      </c>
      <c r="CD98" s="148">
        <f t="shared" si="33"/>
        <v>0</v>
      </c>
      <c r="CE98" s="116">
        <f t="shared" si="34"/>
        <v>1</v>
      </c>
      <c r="CF98" s="115">
        <f t="shared" si="35"/>
        <v>9</v>
      </c>
      <c r="CG98" s="114">
        <f t="shared" si="36"/>
        <v>9</v>
      </c>
      <c r="CH98" s="117">
        <f t="shared" si="37"/>
        <v>20</v>
      </c>
      <c r="CI98" s="118">
        <f t="shared" si="38"/>
        <v>9</v>
      </c>
      <c r="CJ98" s="119">
        <f t="shared" si="39"/>
        <v>6</v>
      </c>
      <c r="CK98" s="120">
        <f t="shared" si="40"/>
        <v>0</v>
      </c>
    </row>
    <row r="99" spans="1:89" x14ac:dyDescent="0.25">
      <c r="A99" s="26" t="s">
        <v>117</v>
      </c>
      <c r="G99" s="66">
        <f>'by L1'!G99-'by L1'!B99</f>
        <v>0.35000000000000053</v>
      </c>
      <c r="H99" s="12">
        <f>'by L1'!H99-'by L1'!C99</f>
        <v>-2.9999999999999361E-2</v>
      </c>
      <c r="I99" s="12">
        <f>'by L1'!I99-'by L1'!D99</f>
        <v>-0.12000000000000011</v>
      </c>
      <c r="J99" s="12">
        <f>'by L1'!J99-'by L1'!E99</f>
        <v>-7.0000000000000284E-2</v>
      </c>
      <c r="K99" s="12">
        <f>'by L1'!K99-'by L1'!F99</f>
        <v>4.0000000000000036E-2</v>
      </c>
      <c r="L99" s="66">
        <f>'by L1'!L99-'by L1'!G99</f>
        <v>0.23999999999999932</v>
      </c>
      <c r="M99" s="12">
        <f>'by L1'!M99-'by L1'!H99</f>
        <v>9.9999999999999645E-2</v>
      </c>
      <c r="N99" s="12">
        <f>'by L1'!N99-'by L1'!I99</f>
        <v>-0.10999999999999943</v>
      </c>
      <c r="O99" s="12">
        <f>'by L1'!O99-'by L1'!J99</f>
        <v>0.11000000000000032</v>
      </c>
      <c r="P99" s="12">
        <f>'by L1'!P99-'by L1'!K99</f>
        <v>8.0000000000000071E-2</v>
      </c>
      <c r="Q99" s="66">
        <f>'by L1'!Q99-'by L1'!L99</f>
        <v>-9.9999999999997868E-3</v>
      </c>
      <c r="R99" s="12">
        <f>'by L1'!R99-'by L1'!M99</f>
        <v>-4.0000000000000036E-2</v>
      </c>
      <c r="S99" s="12">
        <f>'by L1'!S99-'by L1'!N99</f>
        <v>-9.0000000000000746E-2</v>
      </c>
      <c r="T99" s="12">
        <f>'by L1'!T99-'by L1'!O99</f>
        <v>-8.9999999999999858E-2</v>
      </c>
      <c r="U99" s="12">
        <f>'by L1'!U99-'by L1'!P99</f>
        <v>-6.0000000000000497E-2</v>
      </c>
      <c r="V99" s="66">
        <f>'by L1'!V99-'by L1'!Q99</f>
        <v>-0.11000000000000032</v>
      </c>
      <c r="W99" s="12">
        <f>'by L1'!W99-'by L1'!R99</f>
        <v>-4.9999999999999822E-2</v>
      </c>
      <c r="X99" s="12">
        <f>'by L1'!X99-'by L1'!S99</f>
        <v>-8.9999999999999858E-2</v>
      </c>
      <c r="Y99" s="12">
        <f>'by L1'!Y99-'by L1'!T99</f>
        <v>-7.0000000000000284E-2</v>
      </c>
      <c r="Z99" s="12">
        <f>'by L1'!Z99-'by L1'!U99</f>
        <v>-5.9999999999999609E-2</v>
      </c>
      <c r="AA99" s="65">
        <f>'by L1'!AA99-'by L1'!V99</f>
        <v>4.0000000000000036E-2</v>
      </c>
      <c r="AB99" s="9">
        <f>'by L1'!AB99-'by L1'!W99</f>
        <v>-4.0000000000000036E-2</v>
      </c>
      <c r="AC99" s="9">
        <f>'by L1'!AC99-'by L1'!X99</f>
        <v>3.0000000000000249E-2</v>
      </c>
      <c r="AD99" s="9">
        <f>'by L1'!AD99-'by L1'!Y99</f>
        <v>-2.0000000000000462E-2</v>
      </c>
      <c r="AE99" s="9">
        <f>'by L1'!AE99-'by L1'!Z99</f>
        <v>-2.0000000000000462E-2</v>
      </c>
      <c r="AF99" s="64">
        <f>'by L1'!AF99-'by L1'!AA99</f>
        <v>0.13000000000000078</v>
      </c>
      <c r="AG99" s="10">
        <f>'by L1'!AG99-'by L1'!AB99</f>
        <v>9.9999999999999645E-2</v>
      </c>
      <c r="AH99" s="10">
        <f>'by L1'!AH99-'by L1'!AC99</f>
        <v>9.9999999999997868E-3</v>
      </c>
      <c r="AI99" s="10">
        <f>'by L1'!AI99-'by L1'!AD99</f>
        <v>1.0000000000000675E-2</v>
      </c>
      <c r="AJ99" s="10">
        <f>'by L1'!AJ99-'by L1'!AE99</f>
        <v>7.0000000000000284E-2</v>
      </c>
      <c r="AK99" s="64">
        <f>'by L1'!AK99-'by L1'!AF99</f>
        <v>0.11999999999999922</v>
      </c>
      <c r="AL99" s="10">
        <f>'by L1'!AL99-'by L1'!AG99</f>
        <v>0.1800000000000006</v>
      </c>
      <c r="AM99" s="10">
        <f>'by L1'!AM99-'by L1'!AH99</f>
        <v>0.16000000000000014</v>
      </c>
      <c r="AN99" s="10">
        <f>'by L1'!AN99-'by L1'!AI99</f>
        <v>8.0000000000000071E-2</v>
      </c>
      <c r="AO99" s="10">
        <f>'by L1'!AO99-'by L1'!AJ99</f>
        <v>0.13999999999999968</v>
      </c>
      <c r="AP99" s="64">
        <f>'by L1'!AP99-'by L1'!AK99</f>
        <v>0.10000000000000053</v>
      </c>
      <c r="AQ99" s="10">
        <f>'by L1'!AQ99-'by L1'!AL99</f>
        <v>0</v>
      </c>
      <c r="AR99" s="10">
        <f>'by L1'!AR99-'by L1'!AM99</f>
        <v>0</v>
      </c>
      <c r="AS99" s="10">
        <f>'by L1'!AS99-'by L1'!AN99</f>
        <v>0</v>
      </c>
      <c r="AT99" s="10">
        <f>'by L1'!AT99-'by L1'!AO99</f>
        <v>0</v>
      </c>
      <c r="AU99" s="64">
        <f>'by L1'!AU99-'by L1'!AP99</f>
        <v>0</v>
      </c>
      <c r="AV99" s="10">
        <f>'by L1'!AV99-'by L1'!AQ99</f>
        <v>0.19999999999999929</v>
      </c>
      <c r="AW99" s="10">
        <f>'by L1'!AW99-'by L1'!AR99</f>
        <v>9.9999999999999645E-2</v>
      </c>
      <c r="AX99" s="10">
        <f>'by L1'!AX99-'by L1'!AS99</f>
        <v>9.9999999999999645E-2</v>
      </c>
      <c r="AY99" s="10">
        <f>'by L1'!AY99-'by L1'!AT99</f>
        <v>0.10000000000000053</v>
      </c>
      <c r="AZ99" s="64">
        <f>'by L1'!AZ99-'by L1'!AU99</f>
        <v>0</v>
      </c>
      <c r="BA99" s="10">
        <f>'by L1'!BA99-'by L1'!AV99</f>
        <v>0.10000000000000053</v>
      </c>
      <c r="BB99" s="10">
        <f>'by L1'!BB99-'by L1'!AW99</f>
        <v>0</v>
      </c>
      <c r="BC99" s="10">
        <f>'by L1'!BC99-'by L1'!AX99</f>
        <v>0</v>
      </c>
      <c r="BD99" s="10">
        <f>'by L1'!BD99-'by L1'!AY99</f>
        <v>0</v>
      </c>
      <c r="BE99" s="65">
        <f>'by L1'!BE99-'by L1'!AZ99</f>
        <v>-0.20000000000000018</v>
      </c>
      <c r="BF99" s="9">
        <f>'by L1'!BF99-'by L1'!BA99</f>
        <v>-0.20000000000000018</v>
      </c>
      <c r="BG99" s="9">
        <f>'by L1'!BG99-'by L1'!BB99</f>
        <v>-9.9999999999999645E-2</v>
      </c>
      <c r="BH99" s="9">
        <f>'by L1'!BH99-'by L1'!BC99</f>
        <v>-9.9999999999999645E-2</v>
      </c>
      <c r="BI99" s="9">
        <f>'by L1'!BI99-'by L1'!BD99</f>
        <v>-0.10000000000000053</v>
      </c>
      <c r="BJ99" s="64">
        <f>'by L1'!BJ99-'by L1'!BE99</f>
        <v>-9.9999999999999645E-2</v>
      </c>
      <c r="BK99" s="10">
        <f>'by L1'!BK99-'by L1'!BF99</f>
        <v>-9.9999999999999645E-2</v>
      </c>
      <c r="BL99" s="10">
        <f>'by L1'!BL99-'by L1'!BG99</f>
        <v>0</v>
      </c>
      <c r="BM99" s="10">
        <f>'by L1'!BM99-'by L1'!BH99</f>
        <v>-0.10000000000000053</v>
      </c>
      <c r="BN99" s="10">
        <f>'by L1'!BN99-'by L1'!BI99</f>
        <v>-9.9999999999999645E-2</v>
      </c>
      <c r="BO99" s="64">
        <f>'by L1'!BO99-'by L1'!BJ99</f>
        <v>0.34999999999999964</v>
      </c>
      <c r="BP99" s="10">
        <f>'by L1'!BP99-'by L1'!BK99</f>
        <v>0.33999999999999986</v>
      </c>
      <c r="BQ99" s="10">
        <f>'by L1'!BQ99-'by L1'!BL99</f>
        <v>0.17999999999999972</v>
      </c>
      <c r="BR99" s="10">
        <f>'by L1'!BR99-'by L1'!BM99</f>
        <v>0.33999999999999986</v>
      </c>
      <c r="BS99" s="10">
        <f>'by L1'!BS99-'by L1'!BN99</f>
        <v>0.3199999999999994</v>
      </c>
      <c r="BT99" s="64">
        <f>'by L1'!BT99-'by L1'!BO99</f>
        <v>0.12999999999999989</v>
      </c>
      <c r="BU99" s="10">
        <f>'by L1'!BU99-'by L1'!BP99</f>
        <v>0.20999999999999996</v>
      </c>
      <c r="BV99" s="10">
        <f>'by L1'!BV99-'by L1'!BQ99</f>
        <v>0.12000000000000011</v>
      </c>
      <c r="BW99" s="10">
        <f>'by L1'!BW99-'by L1'!BR99</f>
        <v>0.11000000000000032</v>
      </c>
      <c r="BX99" s="10">
        <f>'by L1'!BX99-'by L1'!BS99</f>
        <v>0.14000000000000057</v>
      </c>
      <c r="BY99" s="65">
        <f>'by L1'!BT99-'by L1'!B99</f>
        <v>1.04</v>
      </c>
      <c r="BZ99" s="144">
        <f>'by L1'!BU99-'by L1'!C99</f>
        <v>0.77000000000000046</v>
      </c>
      <c r="CA99" s="144">
        <f>'by L1'!BV99-'by L1'!D99</f>
        <v>8.9999999999999858E-2</v>
      </c>
      <c r="CB99" s="144">
        <f>'by L1'!BW99-'by L1'!E99</f>
        <v>0.29999999999999982</v>
      </c>
      <c r="CC99" s="144">
        <f>'by L1'!BX99-'by L1'!F99</f>
        <v>0.54999999999999982</v>
      </c>
      <c r="CD99" s="148">
        <f t="shared" si="33"/>
        <v>0</v>
      </c>
      <c r="CE99" s="116">
        <f t="shared" si="34"/>
        <v>0</v>
      </c>
      <c r="CF99" s="115">
        <f t="shared" si="35"/>
        <v>3</v>
      </c>
      <c r="CG99" s="114">
        <f t="shared" si="36"/>
        <v>22</v>
      </c>
      <c r="CH99" s="117">
        <f t="shared" si="37"/>
        <v>18</v>
      </c>
      <c r="CI99" s="118">
        <f t="shared" si="38"/>
        <v>12</v>
      </c>
      <c r="CJ99" s="119">
        <f t="shared" si="39"/>
        <v>5</v>
      </c>
      <c r="CK99" s="120">
        <f t="shared" si="40"/>
        <v>0</v>
      </c>
    </row>
    <row r="100" spans="1:89" x14ac:dyDescent="0.25">
      <c r="A100" s="26" t="s">
        <v>118</v>
      </c>
      <c r="G100" s="66"/>
      <c r="H100" s="12"/>
      <c r="I100" s="12"/>
      <c r="J100" s="12"/>
      <c r="K100" s="12"/>
      <c r="L100" s="66"/>
      <c r="M100" s="12"/>
      <c r="N100" s="12"/>
      <c r="O100" s="12"/>
      <c r="P100" s="12"/>
      <c r="Q100" s="66"/>
      <c r="R100" s="12"/>
      <c r="S100" s="12"/>
      <c r="T100" s="12"/>
      <c r="U100" s="12"/>
      <c r="V100" s="66">
        <f>'by L1'!V100-'by L1'!Q100</f>
        <v>-9.9999999999999645E-2</v>
      </c>
      <c r="W100" s="12">
        <f>'by L1'!W100-'by L1'!R100</f>
        <v>-0.14999999999999947</v>
      </c>
      <c r="X100" s="12">
        <f>'by L1'!X100-'by L1'!S100</f>
        <v>-4.9999999999999822E-2</v>
      </c>
      <c r="Y100" s="12">
        <f>'by L1'!Y100-'by L1'!T100</f>
        <v>-7.0000000000000284E-2</v>
      </c>
      <c r="Z100" s="12">
        <f>'by L1'!Z100-'by L1'!U100</f>
        <v>-9.9999999999999645E-2</v>
      </c>
      <c r="AA100" s="65">
        <f>'by L1'!AA100-'by L1'!V100</f>
        <v>8.0000000000000071E-2</v>
      </c>
      <c r="AB100" s="9">
        <f>'by L1'!AB100-'by L1'!W100</f>
        <v>2.9999999999999361E-2</v>
      </c>
      <c r="AC100" s="9">
        <f>'by L1'!AC100-'by L1'!X100</f>
        <v>6.0000000000000497E-2</v>
      </c>
      <c r="AD100" s="9">
        <f>'by L1'!AD100-'by L1'!Y100</f>
        <v>0</v>
      </c>
      <c r="AE100" s="9">
        <f>'by L1'!AE100-'by L1'!Z100</f>
        <v>5.9999999999999609E-2</v>
      </c>
      <c r="AF100" s="64">
        <f>'by L1'!AF100-'by L1'!AA100</f>
        <v>0.11999999999999922</v>
      </c>
      <c r="AG100" s="10">
        <f>'by L1'!AG100-'by L1'!AB100</f>
        <v>-9.9999999999997868E-3</v>
      </c>
      <c r="AH100" s="10">
        <f>'by L1'!AH100-'by L1'!AC100</f>
        <v>4.0000000000000036E-2</v>
      </c>
      <c r="AI100" s="10">
        <f>'by L1'!AI100-'by L1'!AD100</f>
        <v>3.0000000000000249E-2</v>
      </c>
      <c r="AJ100" s="10">
        <f>'by L1'!AJ100-'by L1'!AE100</f>
        <v>4.0000000000000036E-2</v>
      </c>
      <c r="AK100" s="64">
        <f>'by L1'!AK100-'by L1'!AF100</f>
        <v>8.0000000000000071E-2</v>
      </c>
      <c r="AL100" s="10">
        <f>'by L1'!AL100-'by L1'!AG100</f>
        <v>3.0000000000000249E-2</v>
      </c>
      <c r="AM100" s="10">
        <f>'by L1'!AM100-'by L1'!AH100</f>
        <v>0.10999999999999943</v>
      </c>
      <c r="AN100" s="10">
        <f>'by L1'!AN100-'by L1'!AI100</f>
        <v>4.9999999999999822E-2</v>
      </c>
      <c r="AO100" s="10">
        <f>'by L1'!AO100-'by L1'!AJ100</f>
        <v>8.0000000000000071E-2</v>
      </c>
      <c r="AP100" s="64">
        <f>'by L1'!AP100-'by L1'!AK100</f>
        <v>0</v>
      </c>
      <c r="AQ100" s="10">
        <f>'by L1'!AQ100-'by L1'!AL100</f>
        <v>0</v>
      </c>
      <c r="AR100" s="10">
        <f>'by L1'!AR100-'by L1'!AM100</f>
        <v>0</v>
      </c>
      <c r="AS100" s="10">
        <f>'by L1'!AS100-'by L1'!AN100</f>
        <v>0</v>
      </c>
      <c r="AT100" s="10">
        <f>'by L1'!AT100-'by L1'!AO100</f>
        <v>0</v>
      </c>
      <c r="AU100" s="64">
        <f>'by L1'!AU100-'by L1'!AP100</f>
        <v>0</v>
      </c>
      <c r="AV100" s="10">
        <f>'by L1'!AV100-'by L1'!AQ100</f>
        <v>0</v>
      </c>
      <c r="AW100" s="10">
        <f>'by L1'!AW100-'by L1'!AR100</f>
        <v>0</v>
      </c>
      <c r="AX100" s="10">
        <f>'by L1'!AX100-'by L1'!AS100</f>
        <v>0.10000000000000053</v>
      </c>
      <c r="AY100" s="10">
        <f>'by L1'!AY100-'by L1'!AT100</f>
        <v>0</v>
      </c>
      <c r="AZ100" s="64">
        <f>'by L1'!AZ100-'by L1'!AU100</f>
        <v>-0.19999999999999929</v>
      </c>
      <c r="BA100" s="10">
        <f>'by L1'!BA100-'by L1'!AV100</f>
        <v>-0.20000000000000018</v>
      </c>
      <c r="BB100" s="10">
        <f>'by L1'!BB100-'by L1'!AW100</f>
        <v>-9.9999999999999645E-2</v>
      </c>
      <c r="BC100" s="10">
        <f>'by L1'!BC100-'by L1'!AX100</f>
        <v>-0.20000000000000018</v>
      </c>
      <c r="BD100" s="10">
        <f>'by L1'!BD100-'by L1'!AY100</f>
        <v>-0.20000000000000018</v>
      </c>
      <c r="BE100" s="65">
        <f>'by L1'!BE100-'by L1'!AZ100</f>
        <v>0</v>
      </c>
      <c r="BF100" s="9">
        <f>'by L1'!BF100-'by L1'!BA100</f>
        <v>-9.9999999999999645E-2</v>
      </c>
      <c r="BG100" s="9">
        <f>'by L1'!BG100-'by L1'!BB100</f>
        <v>-0.10000000000000053</v>
      </c>
      <c r="BH100" s="9">
        <f>'by L1'!BH100-'by L1'!BC100</f>
        <v>0</v>
      </c>
      <c r="BI100" s="9">
        <f>'by L1'!BI100-'by L1'!BD100</f>
        <v>0</v>
      </c>
      <c r="BJ100" s="64">
        <f>'by L1'!BJ100-'by L1'!BE100</f>
        <v>-0.10000000000000053</v>
      </c>
      <c r="BK100" s="10">
        <f>'by L1'!BK100-'by L1'!BF100</f>
        <v>-0.10000000000000053</v>
      </c>
      <c r="BL100" s="10">
        <f>'by L1'!BL100-'by L1'!BG100</f>
        <v>0</v>
      </c>
      <c r="BM100" s="10">
        <f>'by L1'!BM100-'by L1'!BH100</f>
        <v>0</v>
      </c>
      <c r="BN100" s="10">
        <f>'by L1'!BN100-'by L1'!BI100</f>
        <v>-9.9999999999999645E-2</v>
      </c>
      <c r="BO100" s="64">
        <f>'by L1'!BO100-'by L1'!BJ100</f>
        <v>6.0000000000000497E-2</v>
      </c>
      <c r="BP100" s="10">
        <f>'by L1'!BP100-'by L1'!BK100</f>
        <v>3.0000000000000249E-2</v>
      </c>
      <c r="BQ100" s="10">
        <f>'by L1'!BQ100-'by L1'!BL100</f>
        <v>-4.0000000000000036E-2</v>
      </c>
      <c r="BR100" s="10">
        <f>'by L1'!BR100-'by L1'!BM100</f>
        <v>-4.9999999999999822E-2</v>
      </c>
      <c r="BS100" s="10">
        <f>'by L1'!BS100-'by L1'!BN100</f>
        <v>4.0000000000000036E-2</v>
      </c>
      <c r="BT100" s="64">
        <f>'by L1'!BT100-'by L1'!BO100</f>
        <v>-1.0000000000000675E-2</v>
      </c>
      <c r="BU100" s="10">
        <f>'by L1'!BU100-'by L1'!BP100</f>
        <v>-4.9999999999999822E-2</v>
      </c>
      <c r="BV100" s="10">
        <f>'by L1'!BV100-'by L1'!BQ100</f>
        <v>1.0000000000000675E-2</v>
      </c>
      <c r="BW100" s="10">
        <f>'by L1'!BW100-'by L1'!BR100</f>
        <v>-3.0000000000000249E-2</v>
      </c>
      <c r="BX100" s="10">
        <f>'by L1'!BX100-'by L1'!BS100</f>
        <v>-2.0000000000000462E-2</v>
      </c>
      <c r="BY100" s="65">
        <f>'by L1'!BT100-'by L1'!Q100</f>
        <v>-7.0000000000000284E-2</v>
      </c>
      <c r="BZ100" s="144">
        <f>'by L1'!BU100-'by L1'!R100</f>
        <v>-0.51999999999999957</v>
      </c>
      <c r="CA100" s="144">
        <f>'by L1'!BV100-'by L1'!S100</f>
        <v>-6.9999999999999396E-2</v>
      </c>
      <c r="CB100" s="144">
        <f>'by L1'!BW100-'by L1'!T100</f>
        <v>-0.16999999999999993</v>
      </c>
      <c r="CC100" s="144">
        <f>'by L1'!BX100-'by L1'!U100</f>
        <v>-0.20000000000000018</v>
      </c>
      <c r="CD100" s="148">
        <f t="shared" si="33"/>
        <v>0</v>
      </c>
      <c r="CE100" s="116">
        <f t="shared" si="34"/>
        <v>0</v>
      </c>
      <c r="CF100" s="115">
        <f t="shared" si="35"/>
        <v>5</v>
      </c>
      <c r="CG100" s="114">
        <f t="shared" si="36"/>
        <v>17</v>
      </c>
      <c r="CH100" s="117">
        <f t="shared" si="37"/>
        <v>18</v>
      </c>
      <c r="CI100" s="118">
        <f t="shared" si="38"/>
        <v>1</v>
      </c>
      <c r="CJ100" s="119">
        <f t="shared" si="39"/>
        <v>0</v>
      </c>
      <c r="CK100" s="120">
        <f t="shared" si="40"/>
        <v>0</v>
      </c>
    </row>
    <row r="101" spans="1:89" x14ac:dyDescent="0.25">
      <c r="A101" s="26" t="s">
        <v>119</v>
      </c>
      <c r="G101" s="66"/>
      <c r="H101" s="12"/>
      <c r="I101" s="12"/>
      <c r="J101" s="12"/>
      <c r="K101" s="12"/>
      <c r="L101" s="66"/>
      <c r="M101" s="12"/>
      <c r="N101" s="12"/>
      <c r="O101" s="12"/>
      <c r="P101" s="12"/>
      <c r="Q101" s="66"/>
      <c r="R101" s="12"/>
      <c r="S101" s="12"/>
      <c r="T101" s="12"/>
      <c r="U101" s="12"/>
      <c r="V101" s="66"/>
      <c r="W101" s="12"/>
      <c r="X101" s="12"/>
      <c r="Y101" s="12"/>
      <c r="Z101" s="12"/>
      <c r="AA101" s="66"/>
      <c r="AB101" s="12"/>
      <c r="AC101" s="12"/>
      <c r="AD101" s="12"/>
      <c r="AE101" s="12"/>
      <c r="AF101" s="64">
        <f>'by L1'!AF101-'by L1'!AA101</f>
        <v>-9.9999999999999645E-2</v>
      </c>
      <c r="AG101" s="10">
        <f>'by L1'!AG101-'by L1'!AB101</f>
        <v>-0.10000000000000053</v>
      </c>
      <c r="AH101" s="10">
        <f>'by L1'!AH101-'by L1'!AC101</f>
        <v>-3.0000000000000249E-2</v>
      </c>
      <c r="AI101" s="10">
        <f>'by L1'!AI101-'by L1'!AD101</f>
        <v>-0.16000000000000014</v>
      </c>
      <c r="AJ101" s="10">
        <f>'by L1'!AJ101-'by L1'!AE101</f>
        <v>-9.9999999999999645E-2</v>
      </c>
      <c r="AK101" s="64">
        <f>'by L1'!AK101-'by L1'!AF101</f>
        <v>0.15000000000000036</v>
      </c>
      <c r="AL101" s="10">
        <f>'by L1'!AL101-'by L1'!AG101</f>
        <v>8.0000000000000071E-2</v>
      </c>
      <c r="AM101" s="10">
        <f>'by L1'!AM101-'by L1'!AH101</f>
        <v>4.0000000000000036E-2</v>
      </c>
      <c r="AN101" s="10">
        <f>'by L1'!AN101-'by L1'!AI101</f>
        <v>0.16000000000000014</v>
      </c>
      <c r="AO101" s="10">
        <f>'by L1'!AO101-'by L1'!AJ101</f>
        <v>8.9999999999999858E-2</v>
      </c>
      <c r="AP101" s="64">
        <f>'by L1'!AP101-'by L1'!AK101</f>
        <v>-0.10000000000000053</v>
      </c>
      <c r="AQ101" s="10">
        <f>'by L1'!AQ101-'by L1'!AL101</f>
        <v>-9.9999999999999645E-2</v>
      </c>
      <c r="AR101" s="10">
        <f>'by L1'!AR101-'by L1'!AM101</f>
        <v>0</v>
      </c>
      <c r="AS101" s="10">
        <f>'by L1'!AS101-'by L1'!AN101</f>
        <v>-0.20000000000000018</v>
      </c>
      <c r="AT101" s="10">
        <f>'by L1'!AT101-'by L1'!AO101</f>
        <v>-9.9999999999999645E-2</v>
      </c>
      <c r="AU101" s="64">
        <f>'by L1'!AU101-'by L1'!AP101</f>
        <v>0.10000000000000053</v>
      </c>
      <c r="AV101" s="10">
        <f>'by L1'!AV101-'by L1'!AQ101</f>
        <v>9.9999999999999645E-2</v>
      </c>
      <c r="AW101" s="10">
        <f>'by L1'!AW101-'by L1'!AR101</f>
        <v>0.20000000000000018</v>
      </c>
      <c r="AX101" s="10">
        <f>'by L1'!AX101-'by L1'!AS101</f>
        <v>0.29999999999999982</v>
      </c>
      <c r="AY101" s="10">
        <f>'by L1'!AY101-'by L1'!AT101</f>
        <v>0.20000000000000018</v>
      </c>
      <c r="AZ101" s="64">
        <f>'by L1'!AZ101-'by L1'!AU101</f>
        <v>-0.60000000000000053</v>
      </c>
      <c r="BA101" s="10">
        <f>'by L1'!BA101-'by L1'!AV101</f>
        <v>-0.5</v>
      </c>
      <c r="BB101" s="10">
        <f>'by L1'!BB101-'by L1'!AW101</f>
        <v>-0.40000000000000036</v>
      </c>
      <c r="BC101" s="10">
        <f>'by L1'!BC101-'by L1'!AX101</f>
        <v>-0.5</v>
      </c>
      <c r="BD101" s="10">
        <f>'by L1'!BD101-'by L1'!AY101</f>
        <v>-0.5</v>
      </c>
      <c r="BE101" s="65">
        <f>'by L1'!BE101-'by L1'!AZ101</f>
        <v>0.79999999999999982</v>
      </c>
      <c r="BF101" s="9">
        <f>'by L1'!BF101-'by L1'!BA101</f>
        <v>0.90000000000000036</v>
      </c>
      <c r="BG101" s="9">
        <f>'by L1'!BG101-'by L1'!BB101</f>
        <v>0.5</v>
      </c>
      <c r="BH101" s="9">
        <f>'by L1'!BH101-'by L1'!BC101</f>
        <v>0.70000000000000018</v>
      </c>
      <c r="BI101" s="9">
        <f>'by L1'!BI101-'by L1'!BD101</f>
        <v>0.69999999999999929</v>
      </c>
      <c r="BJ101" s="64">
        <f>'by L1'!BJ101-'by L1'!BE101</f>
        <v>0.10000000000000053</v>
      </c>
      <c r="BK101" s="10">
        <f>'by L1'!BK101-'by L1'!BF101</f>
        <v>9.9999999999999645E-2</v>
      </c>
      <c r="BL101" s="10">
        <f>'by L1'!BL101-'by L1'!BG101</f>
        <v>0</v>
      </c>
      <c r="BM101" s="10">
        <f>'by L1'!BM101-'by L1'!BH101</f>
        <v>-9.9999999999999645E-2</v>
      </c>
      <c r="BN101" s="10">
        <f>'by L1'!BN101-'by L1'!BI101</f>
        <v>0</v>
      </c>
      <c r="BO101" s="64">
        <f>'by L1'!BO101-'by L1'!BJ101</f>
        <v>0.29999999999999982</v>
      </c>
      <c r="BP101" s="10">
        <f>'by L1'!BP101-'by L1'!BK101</f>
        <v>0.32000000000000028</v>
      </c>
      <c r="BQ101" s="10">
        <f>'by L1'!BQ101-'by L1'!BL101</f>
        <v>0.1800000000000006</v>
      </c>
      <c r="BR101" s="10">
        <f>'by L1'!BR101-'by L1'!BM101</f>
        <v>0.25999999999999979</v>
      </c>
      <c r="BS101" s="10">
        <f>'by L1'!BS101-'by L1'!BN101</f>
        <v>0.30000000000000071</v>
      </c>
      <c r="BT101" s="64">
        <f>'by L1'!BT101-'by L1'!BO101</f>
        <v>-0.24000000000000021</v>
      </c>
      <c r="BU101" s="10">
        <f>'by L1'!BU101-'by L1'!BP101</f>
        <v>-0.30999999999999961</v>
      </c>
      <c r="BV101" s="10">
        <f>'by L1'!BV101-'by L1'!BQ101</f>
        <v>-0.25</v>
      </c>
      <c r="BW101" s="10">
        <f>'by L1'!BW101-'by L1'!BR101</f>
        <v>-0.28000000000000025</v>
      </c>
      <c r="BX101" s="10">
        <f>'by L1'!BX101-'by L1'!BS101</f>
        <v>-0.27000000000000046</v>
      </c>
      <c r="BY101" s="65">
        <f>'by L1'!BT101-'by L1'!AA101</f>
        <v>0.41000000000000014</v>
      </c>
      <c r="BZ101" s="144">
        <f>'by L1'!BU101-'by L1'!AB101</f>
        <v>0.49000000000000021</v>
      </c>
      <c r="CA101" s="144">
        <f>'by L1'!BV101-'by L1'!AC101</f>
        <v>0.24000000000000021</v>
      </c>
      <c r="CB101" s="144">
        <f>'by L1'!BW101-'by L1'!AD101</f>
        <v>0.17999999999999972</v>
      </c>
      <c r="CC101" s="144">
        <f>'by L1'!BX101-'by L1'!AE101</f>
        <v>0.32000000000000028</v>
      </c>
      <c r="CD101" s="148">
        <f t="shared" si="33"/>
        <v>1</v>
      </c>
      <c r="CE101" s="116">
        <f t="shared" si="34"/>
        <v>7</v>
      </c>
      <c r="CF101" s="115">
        <f t="shared" si="35"/>
        <v>3</v>
      </c>
      <c r="CG101" s="114">
        <f t="shared" si="36"/>
        <v>8</v>
      </c>
      <c r="CH101" s="117">
        <f t="shared" si="37"/>
        <v>7</v>
      </c>
      <c r="CI101" s="118">
        <f t="shared" si="38"/>
        <v>5</v>
      </c>
      <c r="CJ101" s="119">
        <f t="shared" si="39"/>
        <v>6</v>
      </c>
      <c r="CK101" s="120">
        <f t="shared" si="40"/>
        <v>4</v>
      </c>
    </row>
    <row r="102" spans="1:89" x14ac:dyDescent="0.25">
      <c r="A102" s="26" t="s">
        <v>129</v>
      </c>
      <c r="G102" s="66"/>
      <c r="H102" s="12"/>
      <c r="I102" s="12"/>
      <c r="J102" s="12"/>
      <c r="K102" s="12"/>
      <c r="L102" s="66"/>
      <c r="M102" s="12"/>
      <c r="N102" s="12"/>
      <c r="O102" s="12"/>
      <c r="P102" s="12"/>
      <c r="Q102" s="66"/>
      <c r="R102" s="12"/>
      <c r="S102" s="12"/>
      <c r="T102" s="12"/>
      <c r="U102" s="12"/>
      <c r="V102" s="66"/>
      <c r="W102" s="12"/>
      <c r="X102" s="12"/>
      <c r="Y102" s="12"/>
      <c r="Z102" s="12"/>
      <c r="AA102" s="66"/>
      <c r="AB102" s="12"/>
      <c r="AC102" s="12"/>
      <c r="AD102" s="12"/>
      <c r="AE102" s="12"/>
      <c r="AF102" s="64">
        <f>'by L1'!AF102-'by L1'!AA102</f>
        <v>-3.0000000000000249E-2</v>
      </c>
      <c r="AG102" s="10">
        <f>'by L1'!AG102-'by L1'!AB102</f>
        <v>9.9999999999997868E-3</v>
      </c>
      <c r="AH102" s="10">
        <f>'by L1'!AH102-'by L1'!AC102</f>
        <v>-1.0000000000000675E-2</v>
      </c>
      <c r="AI102" s="10">
        <f>'by L1'!AI102-'by L1'!AD102</f>
        <v>-2.0000000000000462E-2</v>
      </c>
      <c r="AJ102" s="10">
        <f>'by L1'!AJ102-'by L1'!AE102</f>
        <v>-3.0000000000000249E-2</v>
      </c>
      <c r="AK102" s="64">
        <f>'by L1'!AK102-'by L1'!AF102</f>
        <v>0.15000000000000036</v>
      </c>
      <c r="AL102" s="10">
        <f>'by L1'!AL102-'by L1'!AG102</f>
        <v>0.30000000000000071</v>
      </c>
      <c r="AM102" s="10">
        <f>'by L1'!AM102-'by L1'!AH102</f>
        <v>0.28000000000000025</v>
      </c>
      <c r="AN102" s="10">
        <f>'by L1'!AN102-'by L1'!AI102</f>
        <v>0.23000000000000043</v>
      </c>
      <c r="AO102" s="10">
        <f>'by L1'!AO102-'by L1'!AJ102</f>
        <v>0.23000000000000043</v>
      </c>
      <c r="AP102" s="64">
        <f>'by L1'!AP102-'by L1'!AK102</f>
        <v>-0.20000000000000018</v>
      </c>
      <c r="AQ102" s="10">
        <f>'by L1'!AQ102-'by L1'!AL102</f>
        <v>-0.5</v>
      </c>
      <c r="AR102" s="10">
        <f>'by L1'!AR102-'by L1'!AM102</f>
        <v>-0.39999999999999947</v>
      </c>
      <c r="AS102" s="10">
        <f>'by L1'!AS102-'by L1'!AN102</f>
        <v>-0.29999999999999982</v>
      </c>
      <c r="AT102" s="10">
        <f>'by L1'!AT102-'by L1'!AO102</f>
        <v>-0.40000000000000036</v>
      </c>
      <c r="AU102" s="64">
        <f>'by L1'!AU102-'by L1'!AP102</f>
        <v>-0.10000000000000053</v>
      </c>
      <c r="AV102" s="10">
        <f>'by L1'!AV102-'by L1'!AQ102</f>
        <v>0</v>
      </c>
      <c r="AW102" s="10">
        <f>'by L1'!AW102-'by L1'!AR102</f>
        <v>0</v>
      </c>
      <c r="AX102" s="10">
        <f>'by L1'!AX102-'by L1'!AS102</f>
        <v>0</v>
      </c>
      <c r="AY102" s="10">
        <f>'by L1'!AY102-'by L1'!AT102</f>
        <v>0</v>
      </c>
      <c r="AZ102" s="64">
        <f>'by L1'!AZ102-'by L1'!AU102</f>
        <v>0.10000000000000053</v>
      </c>
      <c r="BA102" s="10">
        <f>'by L1'!BA102-'by L1'!AV102</f>
        <v>0</v>
      </c>
      <c r="BB102" s="10">
        <f>'by L1'!BB102-'by L1'!AW102</f>
        <v>9.9999999999999645E-2</v>
      </c>
      <c r="BC102" s="10">
        <f>'by L1'!BC102-'by L1'!AX102</f>
        <v>0</v>
      </c>
      <c r="BD102" s="10">
        <f>'by L1'!BD102-'by L1'!AY102</f>
        <v>0.10000000000000053</v>
      </c>
      <c r="BE102" s="65">
        <f>'by L1'!BE102-'by L1'!AZ102</f>
        <v>9.9999999999999645E-2</v>
      </c>
      <c r="BF102" s="9">
        <f>'by L1'!BF102-'by L1'!BA102</f>
        <v>0.29999999999999982</v>
      </c>
      <c r="BG102" s="9">
        <f>'by L1'!BG102-'by L1'!BB102</f>
        <v>9.9999999999999645E-2</v>
      </c>
      <c r="BH102" s="9">
        <f>'by L1'!BH102-'by L1'!BC102</f>
        <v>0.19999999999999929</v>
      </c>
      <c r="BI102" s="9">
        <f>'by L1'!BI102-'by L1'!BD102</f>
        <v>0.20000000000000018</v>
      </c>
      <c r="BJ102" s="64">
        <f>'by L1'!BJ102-'by L1'!BE102</f>
        <v>0.10000000000000053</v>
      </c>
      <c r="BK102" s="10">
        <f>'by L1'!BK102-'by L1'!BF102</f>
        <v>9.9999999999999645E-2</v>
      </c>
      <c r="BL102" s="10">
        <f>'by L1'!BL102-'by L1'!BG102</f>
        <v>0.10000000000000053</v>
      </c>
      <c r="BM102" s="10">
        <f>'by L1'!BM102-'by L1'!BH102</f>
        <v>0</v>
      </c>
      <c r="BN102" s="10">
        <f>'by L1'!BN102-'by L1'!BI102</f>
        <v>0</v>
      </c>
      <c r="BO102" s="64">
        <f>'by L1'!BO102-'by L1'!BJ102</f>
        <v>0.25</v>
      </c>
      <c r="BP102" s="10">
        <f>'by L1'!BP102-'by L1'!BK102</f>
        <v>0.12999999999999989</v>
      </c>
      <c r="BQ102" s="10">
        <f>'by L1'!BQ102-'by L1'!BL102</f>
        <v>5.9999999999999609E-2</v>
      </c>
      <c r="BR102" s="10">
        <f>'by L1'!BR102-'by L1'!BM102</f>
        <v>0.13000000000000078</v>
      </c>
      <c r="BS102" s="10">
        <f>'by L1'!BS102-'by L1'!BN102</f>
        <v>0.17999999999999972</v>
      </c>
      <c r="BT102" s="64">
        <f>'by L1'!BT102-'by L1'!BO102</f>
        <v>5.9999999999999609E-2</v>
      </c>
      <c r="BU102" s="10">
        <f>'by L1'!BU102-'by L1'!BP102</f>
        <v>8.9999999999999858E-2</v>
      </c>
      <c r="BV102" s="10">
        <f>'by L1'!BV102-'by L1'!BQ102</f>
        <v>-2.9999999999999361E-2</v>
      </c>
      <c r="BW102" s="10">
        <f>'by L1'!BW102-'by L1'!BR102</f>
        <v>3.9999999999999147E-2</v>
      </c>
      <c r="BX102" s="10">
        <f>'by L1'!BX102-'by L1'!BS102</f>
        <v>4.0000000000000036E-2</v>
      </c>
      <c r="BY102" s="65">
        <f>'by L1'!BT102-'by L1'!AA102</f>
        <v>0.42999999999999972</v>
      </c>
      <c r="BZ102" s="144">
        <f>'by L1'!BU102-'by L1'!AB102</f>
        <v>0.42999999999999972</v>
      </c>
      <c r="CA102" s="144">
        <f>'by L1'!BV102-'by L1'!AC102</f>
        <v>0.20000000000000018</v>
      </c>
      <c r="CB102" s="144">
        <f>'by L1'!BW102-'by L1'!AD102</f>
        <v>0.27999999999999936</v>
      </c>
      <c r="CC102" s="144">
        <f>'by L1'!BX102-'by L1'!AE102</f>
        <v>0.32000000000000028</v>
      </c>
      <c r="CD102" s="148">
        <f t="shared" si="33"/>
        <v>0</v>
      </c>
      <c r="CE102" s="116">
        <f t="shared" si="34"/>
        <v>4</v>
      </c>
      <c r="CF102" s="115">
        <f t="shared" si="35"/>
        <v>1</v>
      </c>
      <c r="CG102" s="114">
        <f t="shared" si="36"/>
        <v>6</v>
      </c>
      <c r="CH102" s="117">
        <f t="shared" si="37"/>
        <v>14</v>
      </c>
      <c r="CI102" s="118">
        <f t="shared" si="38"/>
        <v>9</v>
      </c>
      <c r="CJ102" s="119">
        <f t="shared" si="39"/>
        <v>3</v>
      </c>
      <c r="CK102" s="120">
        <f t="shared" si="40"/>
        <v>0</v>
      </c>
    </row>
    <row r="103" spans="1:89" x14ac:dyDescent="0.25">
      <c r="A103" s="26" t="s">
        <v>121</v>
      </c>
      <c r="G103" s="66">
        <f>'by L1'!G103-'by L1'!B103</f>
        <v>-1.9999999999999574E-2</v>
      </c>
      <c r="H103" s="12">
        <f>'by L1'!H103-'by L1'!C103</f>
        <v>-0.10999999999999943</v>
      </c>
      <c r="I103" s="12">
        <f>'by L1'!I103-'by L1'!D103</f>
        <v>-0.12000000000000011</v>
      </c>
      <c r="J103" s="12">
        <f>'by L1'!J103-'by L1'!E103</f>
        <v>-9.9999999999999645E-2</v>
      </c>
      <c r="K103" s="12">
        <f>'by L1'!K103-'by L1'!F103</f>
        <v>-8.0000000000000071E-2</v>
      </c>
      <c r="L103" s="66">
        <f>'by L1'!L103-'by L1'!G103</f>
        <v>0.24000000000000021</v>
      </c>
      <c r="M103" s="12">
        <f>'by L1'!M103-'by L1'!H103</f>
        <v>4.9999999999999822E-2</v>
      </c>
      <c r="N103" s="12">
        <f>'by L1'!N103-'by L1'!I103</f>
        <v>4.9999999999999822E-2</v>
      </c>
      <c r="O103" s="12">
        <f>'by L1'!O103-'by L1'!J103</f>
        <v>0.26999999999999957</v>
      </c>
      <c r="P103" s="12">
        <f>'by L1'!P103-'by L1'!K103</f>
        <v>0.15000000000000036</v>
      </c>
      <c r="Q103" s="66">
        <f>'by L1'!Q103-'by L1'!L103</f>
        <v>-3.0000000000000249E-2</v>
      </c>
      <c r="R103" s="12">
        <f>'by L1'!R103-'by L1'!M103</f>
        <v>4.0000000000000036E-2</v>
      </c>
      <c r="S103" s="12">
        <f>'by L1'!S103-'by L1'!N103</f>
        <v>-8.9999999999999858E-2</v>
      </c>
      <c r="T103" s="12">
        <f>'by L1'!T103-'by L1'!O103</f>
        <v>-5.9999999999999609E-2</v>
      </c>
      <c r="U103" s="12">
        <f>'by L1'!U103-'by L1'!P103</f>
        <v>-4.0000000000000036E-2</v>
      </c>
      <c r="V103" s="66">
        <f>'by L1'!V103-'by L1'!Q103</f>
        <v>8.0000000000000071E-2</v>
      </c>
      <c r="W103" s="12">
        <f>'by L1'!W103-'by L1'!R103</f>
        <v>8.0000000000000071E-2</v>
      </c>
      <c r="X103" s="12">
        <f>'by L1'!X103-'by L1'!S103</f>
        <v>4.9999999999999822E-2</v>
      </c>
      <c r="Y103" s="12">
        <f>'by L1'!Y103-'by L1'!T103</f>
        <v>6.9999999999999396E-2</v>
      </c>
      <c r="Z103" s="12">
        <f>'by L1'!Z103-'by L1'!U103</f>
        <v>8.9999999999999858E-2</v>
      </c>
      <c r="AA103" s="65">
        <f>'by L1'!AA103-'by L1'!V103</f>
        <v>8.9999999999999858E-2</v>
      </c>
      <c r="AB103" s="9">
        <f>'by L1'!AB103-'by L1'!W103</f>
        <v>9.9999999999997868E-3</v>
      </c>
      <c r="AC103" s="9">
        <f>'by L1'!AC103-'by L1'!X103</f>
        <v>2.0000000000000462E-2</v>
      </c>
      <c r="AD103" s="9">
        <f>'by L1'!AD103-'by L1'!Y103</f>
        <v>2.0000000000000462E-2</v>
      </c>
      <c r="AE103" s="9">
        <f>'by L1'!AE103-'by L1'!Z103</f>
        <v>1.9999999999999574E-2</v>
      </c>
      <c r="AF103" s="64">
        <f>'by L1'!AF103-'by L1'!AA103</f>
        <v>8.9999999999999858E-2</v>
      </c>
      <c r="AG103" s="10">
        <f>'by L1'!AG103-'by L1'!AB103</f>
        <v>9.9999999999999645E-2</v>
      </c>
      <c r="AH103" s="10">
        <f>'by L1'!AH103-'by L1'!AC103</f>
        <v>5.9999999999999609E-2</v>
      </c>
      <c r="AI103" s="10">
        <f>'by L1'!AI103-'by L1'!AD103</f>
        <v>4.9999999999999822E-2</v>
      </c>
      <c r="AJ103" s="10">
        <f>'by L1'!AJ103-'by L1'!AE103</f>
        <v>7.0000000000000284E-2</v>
      </c>
      <c r="AK103" s="64">
        <f>'by L1'!AK103-'by L1'!AF103</f>
        <v>8.9999999999999858E-2</v>
      </c>
      <c r="AL103" s="10">
        <f>'by L1'!AL103-'by L1'!AG103</f>
        <v>6.0000000000000497E-2</v>
      </c>
      <c r="AM103" s="10">
        <f>'by L1'!AM103-'by L1'!AH103</f>
        <v>0.13999999999999968</v>
      </c>
      <c r="AN103" s="10">
        <f>'by L1'!AN103-'by L1'!AI103</f>
        <v>4.0000000000000036E-2</v>
      </c>
      <c r="AO103" s="10">
        <f>'by L1'!AO103-'by L1'!AJ103</f>
        <v>7.0000000000000284E-2</v>
      </c>
      <c r="AP103" s="64">
        <f>'by L1'!AP103-'by L1'!AK103</f>
        <v>-9.9999999999999645E-2</v>
      </c>
      <c r="AQ103" s="10">
        <f>'by L1'!AQ103-'by L1'!AL103</f>
        <v>-0.10000000000000053</v>
      </c>
      <c r="AR103" s="10">
        <f>'by L1'!AR103-'by L1'!AM103</f>
        <v>-9.9999999999999645E-2</v>
      </c>
      <c r="AS103" s="10">
        <f>'by L1'!AS103-'by L1'!AN103</f>
        <v>-9.9999999999999645E-2</v>
      </c>
      <c r="AT103" s="10">
        <f>'by L1'!AT103-'by L1'!AO103</f>
        <v>-0.10000000000000053</v>
      </c>
      <c r="AU103" s="64">
        <f>'by L1'!AU103-'by L1'!AP103</f>
        <v>9.9999999999999645E-2</v>
      </c>
      <c r="AV103" s="10">
        <f>'by L1'!AV103-'by L1'!AQ103</f>
        <v>0.20000000000000018</v>
      </c>
      <c r="AW103" s="10">
        <f>'by L1'!AW103-'by L1'!AR103</f>
        <v>9.9999999999999645E-2</v>
      </c>
      <c r="AX103" s="10">
        <f>'by L1'!AX103-'by L1'!AS103</f>
        <v>9.9999999999999645E-2</v>
      </c>
      <c r="AY103" s="10">
        <f>'by L1'!AY103-'by L1'!AT103</f>
        <v>0.10000000000000053</v>
      </c>
      <c r="AZ103" s="64">
        <f>'by L1'!AZ103-'by L1'!AU103</f>
        <v>0</v>
      </c>
      <c r="BA103" s="10">
        <f>'by L1'!BA103-'by L1'!AV103</f>
        <v>0</v>
      </c>
      <c r="BB103" s="10">
        <f>'by L1'!BB103-'by L1'!AW103</f>
        <v>0</v>
      </c>
      <c r="BC103" s="10">
        <f>'by L1'!BC103-'by L1'!AX103</f>
        <v>0</v>
      </c>
      <c r="BD103" s="10">
        <f>'by L1'!BD103-'by L1'!AY103</f>
        <v>9.9999999999999645E-2</v>
      </c>
      <c r="BE103" s="65">
        <f>'by L1'!BE103-'by L1'!AZ103</f>
        <v>0</v>
      </c>
      <c r="BF103" s="9">
        <f>'by L1'!BF103-'by L1'!BA103</f>
        <v>0.10000000000000053</v>
      </c>
      <c r="BG103" s="9">
        <f>'by L1'!BG103-'by L1'!BB103</f>
        <v>0.10000000000000053</v>
      </c>
      <c r="BH103" s="9">
        <f>'by L1'!BH103-'by L1'!BC103</f>
        <v>9.9999999999999645E-2</v>
      </c>
      <c r="BI103" s="9">
        <f>'by L1'!BI103-'by L1'!BD103</f>
        <v>0</v>
      </c>
      <c r="BJ103" s="64">
        <f>'by L1'!BJ103-'by L1'!BE103</f>
        <v>0.10000000000000053</v>
      </c>
      <c r="BK103" s="10">
        <f>'by L1'!BK103-'by L1'!BF103</f>
        <v>9.9999999999999645E-2</v>
      </c>
      <c r="BL103" s="10">
        <f>'by L1'!BL103-'by L1'!BG103</f>
        <v>0</v>
      </c>
      <c r="BM103" s="10">
        <f>'by L1'!BM103-'by L1'!BH103</f>
        <v>0</v>
      </c>
      <c r="BN103" s="10">
        <f>'by L1'!BN103-'by L1'!BI103</f>
        <v>0.10000000000000053</v>
      </c>
      <c r="BO103" s="64">
        <f>'by L1'!BO103-'by L1'!BJ103</f>
        <v>0.37999999999999989</v>
      </c>
      <c r="BP103" s="10">
        <f>'by L1'!BP103-'by L1'!BK103</f>
        <v>0.29999999999999982</v>
      </c>
      <c r="BQ103" s="10">
        <f>'by L1'!BQ103-'by L1'!BL103</f>
        <v>1.9999999999999574E-2</v>
      </c>
      <c r="BR103" s="10">
        <f>'by L1'!BR103-'by L1'!BM103</f>
        <v>0.16999999999999993</v>
      </c>
      <c r="BS103" s="10">
        <f>'by L1'!BS103-'by L1'!BN103</f>
        <v>0.17999999999999972</v>
      </c>
      <c r="BT103" s="64">
        <f>'by L1'!BT103-'by L1'!BO103</f>
        <v>0.12000000000000011</v>
      </c>
      <c r="BU103" s="10">
        <f>'by L1'!BU103-'by L1'!BP103</f>
        <v>0.12999999999999989</v>
      </c>
      <c r="BV103" s="10">
        <f>'by L1'!BV103-'by L1'!BQ103</f>
        <v>-0.12999999999999989</v>
      </c>
      <c r="BW103" s="10">
        <f>'by L1'!BW103-'by L1'!BR103</f>
        <v>6.0000000000000497E-2</v>
      </c>
      <c r="BX103" s="10">
        <f>'by L1'!BX103-'by L1'!BS103</f>
        <v>4.9999999999999822E-2</v>
      </c>
      <c r="BY103" s="65">
        <f>'by L1'!BT103-'by L1'!B103</f>
        <v>1.1400000000000006</v>
      </c>
      <c r="BZ103" s="144">
        <f>'by L1'!BU103-'by L1'!C103</f>
        <v>0.96</v>
      </c>
      <c r="CA103" s="144">
        <f>'by L1'!BV103-'by L1'!D103</f>
        <v>9.9999999999999645E-2</v>
      </c>
      <c r="CB103" s="144">
        <f>'by L1'!BW103-'by L1'!E103</f>
        <v>0.62000000000000011</v>
      </c>
      <c r="CC103" s="144">
        <f>'by L1'!BX103-'by L1'!F103</f>
        <v>0.71</v>
      </c>
      <c r="CD103" s="148">
        <f t="shared" si="33"/>
        <v>0</v>
      </c>
      <c r="CE103" s="116">
        <f t="shared" si="34"/>
        <v>0</v>
      </c>
      <c r="CF103" s="115">
        <f t="shared" si="35"/>
        <v>2</v>
      </c>
      <c r="CG103" s="114">
        <f t="shared" si="36"/>
        <v>13</v>
      </c>
      <c r="CH103" s="117">
        <f t="shared" si="37"/>
        <v>36</v>
      </c>
      <c r="CI103" s="118">
        <f t="shared" si="38"/>
        <v>8</v>
      </c>
      <c r="CJ103" s="119">
        <f t="shared" si="39"/>
        <v>3</v>
      </c>
      <c r="CK103" s="120">
        <f t="shared" si="40"/>
        <v>0</v>
      </c>
    </row>
    <row r="104" spans="1:89" x14ac:dyDescent="0.25">
      <c r="A104" s="26" t="s">
        <v>123</v>
      </c>
      <c r="G104" s="66"/>
      <c r="H104" s="12"/>
      <c r="I104" s="12"/>
      <c r="J104" s="12"/>
      <c r="K104" s="12"/>
      <c r="L104" s="66"/>
      <c r="M104" s="12"/>
      <c r="N104" s="12"/>
      <c r="O104" s="12"/>
      <c r="P104" s="12"/>
      <c r="Q104" s="66"/>
      <c r="R104" s="12"/>
      <c r="S104" s="12"/>
      <c r="T104" s="12"/>
      <c r="U104" s="12"/>
      <c r="V104" s="66"/>
      <c r="W104" s="12"/>
      <c r="X104" s="12"/>
      <c r="Y104" s="12"/>
      <c r="Z104" s="12"/>
      <c r="AA104" s="66"/>
      <c r="AB104" s="12"/>
      <c r="AC104" s="12"/>
      <c r="AD104" s="12"/>
      <c r="AE104" s="12"/>
      <c r="AF104" s="64">
        <f>'by L1'!AF104-'by L1'!AA104</f>
        <v>0.25</v>
      </c>
      <c r="AG104" s="10">
        <f>'by L1'!AG104-'by L1'!AB104</f>
        <v>4.9999999999999822E-2</v>
      </c>
      <c r="AH104" s="10">
        <f>'by L1'!AH104-'by L1'!AC104</f>
        <v>0</v>
      </c>
      <c r="AI104" s="10">
        <f>'by L1'!AI104-'by L1'!AD104</f>
        <v>4.9999999999999822E-2</v>
      </c>
      <c r="AJ104" s="10">
        <f>'by L1'!AJ104-'by L1'!AE104</f>
        <v>8.9999999999999858E-2</v>
      </c>
      <c r="AK104" s="64">
        <f>'by L1'!AK104-'by L1'!AF104</f>
        <v>0.33999999999999986</v>
      </c>
      <c r="AL104" s="10">
        <f>'by L1'!AL104-'by L1'!AG104</f>
        <v>0.25</v>
      </c>
      <c r="AM104" s="10">
        <f>'by L1'!AM104-'by L1'!AH104</f>
        <v>0.32000000000000028</v>
      </c>
      <c r="AN104" s="10">
        <f>'by L1'!AN104-'by L1'!AI104</f>
        <v>0.29000000000000004</v>
      </c>
      <c r="AO104" s="10">
        <f>'by L1'!AO104-'by L1'!AJ104</f>
        <v>0.30999999999999961</v>
      </c>
      <c r="AP104" s="64">
        <f>'by L1'!AP104-'by L1'!AK104</f>
        <v>0</v>
      </c>
      <c r="AQ104" s="10">
        <f>'by L1'!AQ104-'by L1'!AL104</f>
        <v>0</v>
      </c>
      <c r="AR104" s="10">
        <f>'by L1'!AR104-'by L1'!AM104</f>
        <v>0</v>
      </c>
      <c r="AS104" s="10">
        <f>'by L1'!AS104-'by L1'!AN104</f>
        <v>-9.9999999999999645E-2</v>
      </c>
      <c r="AT104" s="10">
        <f>'by L1'!AT104-'by L1'!AO104</f>
        <v>0</v>
      </c>
      <c r="AU104" s="64">
        <f>'by L1'!AU104-'by L1'!AP104</f>
        <v>0.20000000000000018</v>
      </c>
      <c r="AV104" s="10">
        <f>'by L1'!AV104-'by L1'!AQ104</f>
        <v>0.20000000000000018</v>
      </c>
      <c r="AW104" s="10">
        <f>'by L1'!AW104-'by L1'!AR104</f>
        <v>9.9999999999999645E-2</v>
      </c>
      <c r="AX104" s="10">
        <f>'by L1'!AX104-'by L1'!AS104</f>
        <v>9.9999999999999645E-2</v>
      </c>
      <c r="AY104" s="10">
        <f>'by L1'!AY104-'by L1'!AT104</f>
        <v>0.10000000000000053</v>
      </c>
      <c r="AZ104" s="64">
        <f>'by L1'!AZ104-'by L1'!AU104</f>
        <v>-9.9999999999999645E-2</v>
      </c>
      <c r="BA104" s="10">
        <f>'by L1'!BA104-'by L1'!AV104</f>
        <v>0</v>
      </c>
      <c r="BB104" s="10">
        <f>'by L1'!BB104-'by L1'!AW104</f>
        <v>0</v>
      </c>
      <c r="BC104" s="10">
        <f>'by L1'!BC104-'by L1'!AX104</f>
        <v>0</v>
      </c>
      <c r="BD104" s="10">
        <f>'by L1'!BD104-'by L1'!AY104</f>
        <v>0</v>
      </c>
      <c r="BE104" s="65">
        <f>'by L1'!BE104-'by L1'!AZ104</f>
        <v>0.19999999999999929</v>
      </c>
      <c r="BF104" s="9">
        <f>'by L1'!BF104-'by L1'!BA104</f>
        <v>0.20000000000000018</v>
      </c>
      <c r="BG104" s="9">
        <f>'by L1'!BG104-'by L1'!BB104</f>
        <v>0</v>
      </c>
      <c r="BH104" s="9">
        <f>'by L1'!BH104-'by L1'!BC104</f>
        <v>0.20000000000000018</v>
      </c>
      <c r="BI104" s="9">
        <f>'by L1'!BI104-'by L1'!BD104</f>
        <v>9.9999999999999645E-2</v>
      </c>
      <c r="BJ104" s="64">
        <f>'by L1'!BJ104-'by L1'!BE104</f>
        <v>0</v>
      </c>
      <c r="BK104" s="10">
        <f>'by L1'!BK104-'by L1'!BF104</f>
        <v>-9.9999999999999645E-2</v>
      </c>
      <c r="BL104" s="10">
        <f>'by L1'!BL104-'by L1'!BG104</f>
        <v>0</v>
      </c>
      <c r="BM104" s="10">
        <f>'by L1'!BM104-'by L1'!BH104</f>
        <v>-9.9999999999999645E-2</v>
      </c>
      <c r="BN104" s="10">
        <f>'by L1'!BN104-'by L1'!BI104</f>
        <v>0</v>
      </c>
      <c r="BO104" s="64">
        <f>'by L1'!BO104-'by L1'!BJ104</f>
        <v>6.0000000000000497E-2</v>
      </c>
      <c r="BP104" s="10">
        <f>'by L1'!BP104-'by L1'!BK104</f>
        <v>0.22999999999999954</v>
      </c>
      <c r="BQ104" s="10">
        <f>'by L1'!BQ104-'by L1'!BL104</f>
        <v>4.0000000000000036E-2</v>
      </c>
      <c r="BR104" s="10">
        <f>'by L1'!BR104-'by L1'!BM104</f>
        <v>9.9999999999999645E-2</v>
      </c>
      <c r="BS104" s="10">
        <f>'by L1'!BS104-'by L1'!BN104</f>
        <v>9.9999999999999645E-2</v>
      </c>
      <c r="BT104" s="64">
        <f>'by L1'!BT104-'by L1'!BO104</f>
        <v>0.10999999999999943</v>
      </c>
      <c r="BU104" s="10">
        <f>'by L1'!BU104-'by L1'!BP104</f>
        <v>2.0000000000000462E-2</v>
      </c>
      <c r="BV104" s="10">
        <f>'by L1'!BV104-'by L1'!BQ104</f>
        <v>9.9999999999997868E-3</v>
      </c>
      <c r="BW104" s="10">
        <f>'by L1'!BW104-'by L1'!BR104</f>
        <v>-9.9999999999997868E-3</v>
      </c>
      <c r="BX104" s="10">
        <f>'by L1'!BX104-'by L1'!BS104</f>
        <v>3.0000000000000249E-2</v>
      </c>
      <c r="BY104" s="65">
        <f>'by L1'!BT104-'by L1'!AA104</f>
        <v>1.0599999999999996</v>
      </c>
      <c r="BZ104" s="144">
        <f>'by L1'!BU104-'by L1'!AB104</f>
        <v>0.85000000000000053</v>
      </c>
      <c r="CA104" s="144">
        <f>'by L1'!BV104-'by L1'!AC104</f>
        <v>0.46999999999999975</v>
      </c>
      <c r="CB104" s="144">
        <f>'by L1'!BW104-'by L1'!AD104</f>
        <v>0.53000000000000025</v>
      </c>
      <c r="CC104" s="144">
        <f>'by L1'!BX104-'by L1'!AE104</f>
        <v>0.72999999999999954</v>
      </c>
      <c r="CD104" s="148">
        <f t="shared" si="33"/>
        <v>0</v>
      </c>
      <c r="CE104" s="116">
        <f t="shared" si="34"/>
        <v>0</v>
      </c>
      <c r="CF104" s="115">
        <f t="shared" si="35"/>
        <v>0</v>
      </c>
      <c r="CG104" s="114">
        <f t="shared" si="36"/>
        <v>5</v>
      </c>
      <c r="CH104" s="117">
        <f t="shared" si="37"/>
        <v>15</v>
      </c>
      <c r="CI104" s="118">
        <f t="shared" si="38"/>
        <v>8</v>
      </c>
      <c r="CJ104" s="119">
        <f t="shared" si="39"/>
        <v>4</v>
      </c>
      <c r="CK104" s="120">
        <f t="shared" si="40"/>
        <v>0</v>
      </c>
    </row>
    <row r="105" spans="1:89" x14ac:dyDescent="0.25">
      <c r="A105" s="26" t="s">
        <v>130</v>
      </c>
      <c r="G105" s="66"/>
      <c r="H105" s="12"/>
      <c r="I105" s="12"/>
      <c r="J105" s="12"/>
      <c r="K105" s="12"/>
      <c r="L105" s="66"/>
      <c r="M105" s="12"/>
      <c r="N105" s="12"/>
      <c r="O105" s="12"/>
      <c r="P105" s="12"/>
      <c r="Q105" s="66"/>
      <c r="R105" s="12"/>
      <c r="S105" s="12"/>
      <c r="T105" s="12"/>
      <c r="U105" s="12"/>
      <c r="V105" s="66"/>
      <c r="W105" s="12"/>
      <c r="X105" s="12"/>
      <c r="Y105" s="12"/>
      <c r="Z105" s="12"/>
      <c r="AA105" s="66"/>
      <c r="AB105" s="12"/>
      <c r="AC105" s="12"/>
      <c r="AD105" s="12"/>
      <c r="AE105" s="12"/>
      <c r="AF105" s="66"/>
      <c r="AG105" s="12"/>
      <c r="AH105" s="12"/>
      <c r="AI105" s="12"/>
      <c r="AJ105" s="12"/>
      <c r="AK105" s="64"/>
      <c r="AL105" s="10"/>
      <c r="AM105" s="10"/>
      <c r="AN105" s="10"/>
      <c r="AO105" s="10"/>
      <c r="AP105" s="64">
        <f>'by L1'!AP105-'by L1'!AK105</f>
        <v>-0.10000000000000053</v>
      </c>
      <c r="AQ105" s="10">
        <f>'by L1'!AQ105-'by L1'!AL105</f>
        <v>-0.20000000000000018</v>
      </c>
      <c r="AR105" s="10">
        <f>'by L1'!AR105-'by L1'!AM105</f>
        <v>-0.10000000000000053</v>
      </c>
      <c r="AS105" s="10">
        <f>'by L1'!AS105-'by L1'!AN105</f>
        <v>-0.10000000000000053</v>
      </c>
      <c r="AT105" s="10">
        <f>'by L1'!AT105-'by L1'!AO105</f>
        <v>-9.9999999999999645E-2</v>
      </c>
      <c r="AU105" s="64">
        <f>'by L1'!AU105-'by L1'!AP105</f>
        <v>0.10000000000000053</v>
      </c>
      <c r="AV105" s="10">
        <f>'by L1'!AV105-'by L1'!AQ105</f>
        <v>0.10000000000000053</v>
      </c>
      <c r="AW105" s="10">
        <f>'by L1'!AW105-'by L1'!AR105</f>
        <v>0</v>
      </c>
      <c r="AX105" s="10">
        <f>'by L1'!AX105-'by L1'!AS105</f>
        <v>0.10000000000000053</v>
      </c>
      <c r="AY105" s="10">
        <f>'by L1'!AY105-'by L1'!AT105</f>
        <v>0</v>
      </c>
      <c r="AZ105" s="65"/>
      <c r="BA105" s="9"/>
      <c r="BB105" s="9"/>
      <c r="BC105" s="9"/>
      <c r="BD105" s="9"/>
      <c r="BE105" s="65">
        <f>'by L1'!BE105-'by L1'!AU105</f>
        <v>0.29999999999999982</v>
      </c>
      <c r="BF105" s="9">
        <f>'by L1'!BF105-'by L1'!AV105</f>
        <v>0.29999999999999982</v>
      </c>
      <c r="BG105" s="9">
        <f>'by L1'!BG105-'by L1'!AW105</f>
        <v>-9.9999999999999645E-2</v>
      </c>
      <c r="BH105" s="9">
        <f>'by L1'!BH105-'by L1'!AX105</f>
        <v>-0.10000000000000053</v>
      </c>
      <c r="BI105" s="9">
        <f>'by L1'!BI105-'by L1'!AY105</f>
        <v>9.9999999999999645E-2</v>
      </c>
      <c r="BJ105" s="64">
        <f>'by L1'!BJ105-'by L1'!BE105</f>
        <v>0.20000000000000018</v>
      </c>
      <c r="BK105" s="10">
        <f>'by L1'!BK105-'by L1'!BF105</f>
        <v>9.9999999999999645E-2</v>
      </c>
      <c r="BL105" s="10">
        <f>'by L1'!BL105-'by L1'!BG105</f>
        <v>9.9999999999999645E-2</v>
      </c>
      <c r="BM105" s="10">
        <f>'by L1'!BM105-'by L1'!BH105</f>
        <v>0</v>
      </c>
      <c r="BN105" s="10">
        <f>'by L1'!BN105-'by L1'!BI105</f>
        <v>0.10000000000000053</v>
      </c>
      <c r="BO105" s="64">
        <f>'by L1'!BO105-'by L1'!BJ105</f>
        <v>0.41999999999999993</v>
      </c>
      <c r="BP105" s="10">
        <f>'by L1'!BP105-'by L1'!BK105</f>
        <v>0.20999999999999996</v>
      </c>
      <c r="BQ105" s="10">
        <f>'by L1'!BQ105-'by L1'!BL105</f>
        <v>0.45999999999999996</v>
      </c>
      <c r="BR105" s="10">
        <f>'by L1'!BR105-'by L1'!BM105</f>
        <v>0.29000000000000004</v>
      </c>
      <c r="BS105" s="10">
        <f>'by L1'!BS105-'by L1'!BN105</f>
        <v>0.35999999999999943</v>
      </c>
      <c r="BT105" s="64">
        <f>'by L1'!BT105-'by L1'!BO105</f>
        <v>0.16000000000000014</v>
      </c>
      <c r="BU105" s="10">
        <f>'by L1'!BU105-'by L1'!BP105</f>
        <v>0.22000000000000064</v>
      </c>
      <c r="BV105" s="10">
        <f>'by L1'!BV105-'by L1'!BQ105</f>
        <v>-0.45000000000000018</v>
      </c>
      <c r="BW105" s="10">
        <f>'by L1'!BW105-'by L1'!BR105</f>
        <v>0.12000000000000011</v>
      </c>
      <c r="BX105" s="10">
        <f>'by L1'!BX105-'by L1'!BS105</f>
        <v>9.9999999999997868E-3</v>
      </c>
      <c r="BY105" s="65">
        <f>'by L1'!BT105-'by L1'!AK105</f>
        <v>1.08</v>
      </c>
      <c r="BZ105" s="144">
        <f>'by L1'!BU105-'by L1'!AL105</f>
        <v>0.73000000000000043</v>
      </c>
      <c r="CA105" s="144">
        <f>'by L1'!BV105-'by L1'!AM105</f>
        <v>-9.0000000000000746E-2</v>
      </c>
      <c r="CB105" s="144">
        <f>'by L1'!BW105-'by L1'!AN105</f>
        <v>0.30999999999999961</v>
      </c>
      <c r="CC105" s="144">
        <f>'by L1'!BX105-'by L1'!AO105</f>
        <v>0.46999999999999975</v>
      </c>
      <c r="CD105" s="148">
        <f t="shared" si="33"/>
        <v>0</v>
      </c>
      <c r="CE105" s="116">
        <f t="shared" si="34"/>
        <v>1</v>
      </c>
      <c r="CF105" s="115">
        <f t="shared" si="35"/>
        <v>1</v>
      </c>
      <c r="CG105" s="114">
        <f t="shared" si="36"/>
        <v>6</v>
      </c>
      <c r="CH105" s="117">
        <f t="shared" si="37"/>
        <v>8</v>
      </c>
      <c r="CI105" s="118">
        <f t="shared" si="38"/>
        <v>5</v>
      </c>
      <c r="CJ105" s="119">
        <f t="shared" si="39"/>
        <v>6</v>
      </c>
      <c r="CK105" s="120">
        <f t="shared" si="40"/>
        <v>0</v>
      </c>
    </row>
    <row r="106" spans="1:89" x14ac:dyDescent="0.25">
      <c r="A106" s="11"/>
      <c r="B106" s="12"/>
      <c r="C106" s="12"/>
      <c r="D106" s="12"/>
      <c r="E106" s="12"/>
      <c r="F106" s="12"/>
      <c r="G106" s="70"/>
      <c r="H106" s="17"/>
      <c r="I106" s="17"/>
      <c r="J106" s="17"/>
      <c r="K106" s="17"/>
      <c r="L106" s="70"/>
      <c r="M106" s="17"/>
      <c r="N106" s="17"/>
      <c r="O106" s="17"/>
      <c r="P106" s="17"/>
      <c r="Q106" s="70"/>
      <c r="R106" s="17"/>
      <c r="S106" s="17"/>
      <c r="T106" s="17"/>
      <c r="U106" s="17"/>
      <c r="V106" s="70"/>
      <c r="W106" s="17"/>
      <c r="X106" s="17"/>
      <c r="Y106" s="17"/>
      <c r="Z106" s="17"/>
      <c r="AA106" s="70"/>
      <c r="AB106" s="17"/>
      <c r="AC106" s="17"/>
      <c r="AD106" s="17"/>
      <c r="AE106" s="17"/>
      <c r="AF106" s="70"/>
      <c r="AG106" s="17"/>
      <c r="AH106" s="17"/>
      <c r="AI106" s="17"/>
      <c r="AJ106" s="17"/>
      <c r="AK106" s="70"/>
      <c r="AL106" s="17"/>
      <c r="AM106" s="17"/>
      <c r="AN106" s="17"/>
      <c r="AO106" s="17"/>
      <c r="AP106" s="69"/>
      <c r="AQ106" s="2"/>
      <c r="AR106" s="2"/>
      <c r="AS106" s="2"/>
      <c r="AT106" s="2"/>
      <c r="AU106" s="69"/>
      <c r="AV106" s="2"/>
      <c r="AW106" s="2"/>
      <c r="AX106" s="2"/>
      <c r="AY106" s="2"/>
      <c r="AZ106" s="69"/>
      <c r="BA106" s="2"/>
      <c r="BB106" s="2"/>
      <c r="BC106" s="2"/>
      <c r="BD106" s="2"/>
      <c r="BJ106" s="69"/>
      <c r="BK106" s="2"/>
      <c r="BL106" s="2"/>
      <c r="BM106" s="2"/>
      <c r="BN106" s="2"/>
      <c r="BO106" s="69"/>
      <c r="BP106" s="2"/>
      <c r="BQ106" s="2"/>
      <c r="BR106" s="2"/>
      <c r="BS106" s="2"/>
      <c r="BT106" s="69"/>
      <c r="BU106" s="2"/>
      <c r="BV106" s="2"/>
      <c r="BW106" s="2"/>
      <c r="BX106" s="2"/>
      <c r="BY106" s="69"/>
      <c r="BZ106" s="2"/>
      <c r="CA106" s="2"/>
      <c r="CB106" s="2"/>
      <c r="CC106" s="2"/>
      <c r="CD106" s="148">
        <f t="shared" ref="CD106:CK106" si="41">SUM(CD58:CD105)</f>
        <v>2</v>
      </c>
      <c r="CE106" s="116">
        <f t="shared" si="41"/>
        <v>38</v>
      </c>
      <c r="CF106" s="115">
        <f t="shared" si="41"/>
        <v>130</v>
      </c>
      <c r="CG106" s="114">
        <f t="shared" si="41"/>
        <v>481</v>
      </c>
      <c r="CH106" s="117">
        <f t="shared" si="41"/>
        <v>660</v>
      </c>
      <c r="CI106" s="118">
        <f t="shared" si="41"/>
        <v>333</v>
      </c>
      <c r="CJ106" s="119">
        <f t="shared" si="41"/>
        <v>145</v>
      </c>
      <c r="CK106" s="120">
        <f t="shared" si="41"/>
        <v>17</v>
      </c>
    </row>
    <row r="107" spans="1:89" x14ac:dyDescent="0.25">
      <c r="A107" s="11"/>
      <c r="B107" s="12"/>
      <c r="C107" s="12"/>
      <c r="D107" s="12"/>
      <c r="E107" s="12"/>
      <c r="F107" s="12"/>
      <c r="G107" s="70"/>
      <c r="H107" s="17"/>
      <c r="I107" s="17"/>
      <c r="J107" s="17"/>
      <c r="K107" s="17"/>
      <c r="L107" s="70"/>
      <c r="M107" s="17"/>
      <c r="N107" s="17"/>
      <c r="O107" s="17"/>
      <c r="P107" s="17"/>
      <c r="Q107" s="70"/>
      <c r="R107" s="17"/>
      <c r="S107" s="17"/>
      <c r="T107" s="17"/>
      <c r="U107" s="17"/>
      <c r="V107" s="70"/>
      <c r="W107" s="17"/>
      <c r="X107" s="17"/>
      <c r="Y107" s="17"/>
      <c r="Z107" s="17"/>
      <c r="AA107" s="70"/>
      <c r="AB107" s="17"/>
      <c r="AC107" s="17"/>
      <c r="AD107" s="17"/>
      <c r="AE107" s="17"/>
      <c r="AF107" s="70"/>
      <c r="AG107" s="17"/>
      <c r="AH107" s="17"/>
      <c r="AI107" s="17"/>
      <c r="AJ107" s="17"/>
      <c r="AK107" s="70"/>
      <c r="AL107" s="17"/>
      <c r="AM107" s="17"/>
      <c r="AN107" s="17"/>
      <c r="AO107" s="17"/>
      <c r="AP107" s="69"/>
      <c r="AQ107" s="2"/>
      <c r="AR107" s="2"/>
      <c r="AS107" s="2"/>
      <c r="AT107" s="2"/>
      <c r="AU107" s="69"/>
      <c r="AV107" s="2"/>
      <c r="AW107" s="2"/>
      <c r="AX107" s="2"/>
      <c r="AY107" s="2"/>
      <c r="AZ107" s="69"/>
      <c r="BA107" s="2"/>
      <c r="BB107" s="2"/>
      <c r="BC107" s="2"/>
      <c r="BD107" s="2"/>
      <c r="BJ107" s="69"/>
      <c r="BK107" s="2"/>
      <c r="BL107" s="2"/>
      <c r="BM107" s="2"/>
      <c r="BN107" s="2"/>
      <c r="BO107" s="69"/>
      <c r="BP107" s="2"/>
      <c r="BQ107" s="2"/>
      <c r="BR107" s="2"/>
      <c r="BS107" s="2"/>
      <c r="BT107" s="69"/>
      <c r="BU107" s="2"/>
      <c r="BV107" s="2"/>
      <c r="BW107" s="2"/>
      <c r="BX107" s="2"/>
      <c r="BY107" s="69"/>
      <c r="BZ107" s="2"/>
      <c r="CA107" s="2"/>
      <c r="CB107" s="2"/>
      <c r="CC107" s="2"/>
    </row>
    <row r="108" spans="1:89" x14ac:dyDescent="0.25">
      <c r="A108" s="11"/>
      <c r="B108" s="12"/>
      <c r="C108" s="12"/>
      <c r="D108" s="12"/>
      <c r="E108" s="12"/>
      <c r="F108" s="12"/>
      <c r="G108" s="70"/>
      <c r="H108" s="17"/>
      <c r="I108" s="17"/>
      <c r="J108" s="17"/>
      <c r="K108" s="17"/>
      <c r="L108" s="70"/>
      <c r="M108" s="17"/>
      <c r="N108" s="17"/>
      <c r="O108" s="17"/>
      <c r="P108" s="17"/>
      <c r="Q108" s="70"/>
      <c r="R108" s="17"/>
      <c r="S108" s="17"/>
      <c r="T108" s="17"/>
      <c r="U108" s="17"/>
      <c r="V108" s="70"/>
      <c r="W108" s="17"/>
      <c r="X108" s="17"/>
      <c r="Y108" s="17"/>
      <c r="Z108" s="17"/>
      <c r="AA108" s="70"/>
      <c r="AB108" s="17"/>
      <c r="AC108" s="17"/>
      <c r="AD108" s="17"/>
      <c r="AE108" s="17"/>
      <c r="AF108" s="70"/>
      <c r="AG108" s="17"/>
      <c r="AH108" s="17"/>
      <c r="AI108" s="17"/>
      <c r="AJ108" s="17"/>
      <c r="AK108" s="70"/>
      <c r="AL108" s="17"/>
      <c r="AM108" s="17"/>
      <c r="AN108" s="17"/>
      <c r="AO108" s="17"/>
      <c r="AP108" s="69"/>
      <c r="AQ108" s="2"/>
      <c r="AR108" s="2"/>
      <c r="AS108" s="2"/>
      <c r="AT108" s="2"/>
      <c r="AU108" s="69"/>
      <c r="AV108" s="2"/>
      <c r="AW108" s="2"/>
      <c r="AX108" s="2"/>
      <c r="AY108" s="2"/>
      <c r="AZ108" s="69"/>
      <c r="BA108" s="2"/>
      <c r="BB108" s="2"/>
      <c r="BC108" s="2"/>
      <c r="BD108" s="2"/>
      <c r="BJ108" s="69"/>
      <c r="BK108" s="2"/>
      <c r="BL108" s="2"/>
      <c r="BM108" s="2"/>
      <c r="BN108" s="2"/>
      <c r="BO108" s="69"/>
      <c r="BP108" s="2"/>
      <c r="BQ108" s="2"/>
      <c r="BR108" s="2"/>
      <c r="BS108" s="2"/>
      <c r="BT108" s="69"/>
      <c r="BU108" s="2"/>
      <c r="BV108" s="2"/>
      <c r="BW108" s="2"/>
      <c r="BX108" s="2"/>
      <c r="BY108" s="69"/>
      <c r="BZ108" s="2"/>
      <c r="CA108" s="2"/>
      <c r="CB108" s="2"/>
      <c r="CC108" s="2"/>
    </row>
    <row r="109" spans="1:89" x14ac:dyDescent="0.25">
      <c r="A109" s="11"/>
      <c r="B109" s="12"/>
      <c r="C109" s="12"/>
      <c r="D109" s="12"/>
      <c r="E109" s="12"/>
      <c r="F109" s="12"/>
      <c r="G109" s="70"/>
      <c r="H109" s="17"/>
      <c r="I109" s="17"/>
      <c r="J109" s="17"/>
      <c r="K109" s="17"/>
      <c r="L109" s="70"/>
      <c r="M109" s="17"/>
      <c r="N109" s="17"/>
      <c r="O109" s="17"/>
      <c r="P109" s="17"/>
      <c r="Q109" s="70"/>
      <c r="R109" s="17"/>
      <c r="S109" s="17"/>
      <c r="T109" s="17"/>
      <c r="U109" s="17"/>
      <c r="V109" s="70"/>
      <c r="W109" s="17"/>
      <c r="X109" s="17"/>
      <c r="Y109" s="17"/>
      <c r="Z109" s="17"/>
      <c r="AA109" s="70"/>
      <c r="AB109" s="17"/>
      <c r="AC109" s="17"/>
      <c r="AD109" s="17"/>
      <c r="AE109" s="17"/>
      <c r="AF109" s="70"/>
      <c r="AG109" s="17"/>
      <c r="AH109" s="17"/>
      <c r="AI109" s="17"/>
      <c r="AJ109" s="17"/>
      <c r="AK109" s="70"/>
      <c r="AL109" s="17"/>
      <c r="AM109" s="17"/>
      <c r="AN109" s="17"/>
      <c r="AO109" s="17"/>
      <c r="AP109" s="69"/>
      <c r="AQ109" s="2"/>
      <c r="AR109" s="2"/>
      <c r="AS109" s="2"/>
      <c r="AT109" s="2"/>
      <c r="AU109" s="69"/>
      <c r="AV109" s="2"/>
      <c r="AW109" s="2"/>
      <c r="AX109" s="2"/>
      <c r="AY109" s="2"/>
      <c r="AZ109" s="69"/>
      <c r="BA109" s="2"/>
      <c r="BB109" s="2"/>
      <c r="BC109" s="2"/>
      <c r="BD109" s="2"/>
      <c r="BJ109" s="69"/>
      <c r="BK109" s="2"/>
      <c r="BL109" s="2"/>
      <c r="BM109" s="2"/>
      <c r="BN109" s="2"/>
      <c r="BO109" s="69"/>
      <c r="BP109" s="2"/>
      <c r="BQ109" s="2"/>
      <c r="BR109" s="2"/>
      <c r="BS109" s="2"/>
      <c r="BT109" s="69"/>
      <c r="BU109" s="2"/>
      <c r="BV109" s="2"/>
      <c r="BW109" s="2"/>
      <c r="BX109" s="2"/>
      <c r="BY109" s="69"/>
      <c r="BZ109" s="2"/>
      <c r="CA109" s="2"/>
      <c r="CB109" s="2"/>
      <c r="CC109" s="2"/>
    </row>
    <row r="110" spans="1:89" x14ac:dyDescent="0.25">
      <c r="A110" s="11"/>
      <c r="B110" s="12"/>
      <c r="C110" s="12"/>
      <c r="D110" s="12"/>
      <c r="E110" s="12"/>
      <c r="F110" s="12"/>
      <c r="G110" s="70"/>
      <c r="H110" s="17"/>
      <c r="I110" s="17"/>
      <c r="J110" s="17"/>
      <c r="K110" s="17"/>
      <c r="L110" s="70"/>
      <c r="M110" s="17"/>
      <c r="N110" s="17"/>
      <c r="O110" s="17"/>
      <c r="P110" s="17"/>
      <c r="Q110" s="70"/>
      <c r="R110" s="17"/>
      <c r="S110" s="17"/>
      <c r="T110" s="17"/>
      <c r="U110" s="17"/>
      <c r="V110" s="70"/>
      <c r="W110" s="17"/>
      <c r="X110" s="17"/>
      <c r="Y110" s="17"/>
      <c r="Z110" s="17"/>
      <c r="AA110" s="70"/>
      <c r="AB110" s="17"/>
      <c r="AC110" s="17"/>
      <c r="AD110" s="17"/>
      <c r="AE110" s="17"/>
      <c r="AF110" s="70"/>
      <c r="AG110" s="17"/>
      <c r="AH110" s="17"/>
      <c r="AI110" s="17"/>
      <c r="AJ110" s="17"/>
      <c r="AK110" s="70"/>
      <c r="AL110" s="17"/>
      <c r="AM110" s="17"/>
      <c r="AN110" s="17"/>
      <c r="AO110" s="17"/>
      <c r="AP110" s="69"/>
      <c r="AQ110" s="2"/>
      <c r="AR110" s="2"/>
      <c r="AS110" s="2"/>
      <c r="AT110" s="2"/>
      <c r="AU110" s="69"/>
      <c r="AV110" s="2"/>
      <c r="AW110" s="2"/>
      <c r="AX110" s="2"/>
      <c r="AY110" s="2"/>
      <c r="AZ110" s="69"/>
      <c r="BA110" s="2"/>
      <c r="BB110" s="2"/>
      <c r="BC110" s="2"/>
      <c r="BD110" s="2"/>
      <c r="BJ110" s="69"/>
      <c r="BK110" s="2"/>
      <c r="BL110" s="2"/>
      <c r="BM110" s="2"/>
      <c r="BN110" s="2"/>
      <c r="BO110" s="69"/>
      <c r="BP110" s="2"/>
      <c r="BQ110" s="2"/>
      <c r="BR110" s="2"/>
      <c r="BS110" s="2"/>
      <c r="BT110" s="69"/>
      <c r="BU110" s="2"/>
      <c r="BV110" s="2"/>
      <c r="BW110" s="2"/>
      <c r="BX110" s="2"/>
      <c r="BY110" s="69"/>
      <c r="BZ110" s="2"/>
      <c r="CA110" s="2"/>
      <c r="CB110" s="2"/>
      <c r="CC110" s="2"/>
    </row>
    <row r="111" spans="1:89" x14ac:dyDescent="0.25">
      <c r="A111" s="11"/>
      <c r="B111" s="12"/>
      <c r="C111" s="12"/>
      <c r="D111" s="12"/>
      <c r="E111" s="12"/>
      <c r="F111" s="12"/>
      <c r="G111" s="70"/>
      <c r="H111" s="17"/>
      <c r="I111" s="17"/>
      <c r="J111" s="17"/>
      <c r="K111" s="17"/>
      <c r="L111" s="70"/>
      <c r="M111" s="17"/>
      <c r="N111" s="17"/>
      <c r="O111" s="17"/>
      <c r="P111" s="17"/>
      <c r="Q111" s="70"/>
      <c r="R111" s="17"/>
      <c r="S111" s="17"/>
      <c r="T111" s="17"/>
      <c r="U111" s="17"/>
      <c r="V111" s="70"/>
      <c r="W111" s="17"/>
      <c r="X111" s="17"/>
      <c r="Y111" s="17"/>
      <c r="Z111" s="17"/>
      <c r="AA111" s="70"/>
      <c r="AB111" s="17"/>
      <c r="AC111" s="17"/>
      <c r="AD111" s="17"/>
      <c r="AE111" s="17"/>
      <c r="AF111" s="70"/>
      <c r="AG111" s="17"/>
      <c r="AH111" s="17"/>
      <c r="AI111" s="17"/>
      <c r="AJ111" s="17"/>
      <c r="AK111" s="70"/>
      <c r="AL111" s="17"/>
      <c r="AM111" s="17"/>
      <c r="AN111" s="17"/>
      <c r="AO111" s="17"/>
      <c r="AP111" s="69"/>
      <c r="AQ111" s="2"/>
      <c r="AR111" s="2"/>
      <c r="AS111" s="2"/>
      <c r="AT111" s="2"/>
      <c r="AU111" s="69"/>
      <c r="AV111" s="2"/>
      <c r="AW111" s="2"/>
      <c r="AX111" s="2"/>
      <c r="AY111" s="19"/>
      <c r="AZ111" s="79"/>
      <c r="BA111" s="19"/>
      <c r="BB111" s="19"/>
      <c r="BC111" s="19"/>
      <c r="BD111" s="19"/>
      <c r="BE111" s="79"/>
      <c r="BJ111" s="69"/>
      <c r="BK111" s="2"/>
      <c r="BL111" s="2"/>
      <c r="BM111" s="2"/>
      <c r="BN111" s="2"/>
      <c r="BO111" s="69"/>
      <c r="BP111" s="2"/>
      <c r="BQ111" s="2"/>
      <c r="BR111" s="2"/>
      <c r="BS111" s="2"/>
      <c r="BT111" s="69"/>
      <c r="BU111" s="2"/>
      <c r="BV111" s="2"/>
      <c r="BW111" s="2"/>
      <c r="BX111" s="2"/>
      <c r="BY111" s="69"/>
      <c r="BZ111" s="2"/>
      <c r="CA111" s="2"/>
      <c r="CB111" s="2"/>
      <c r="CC111" s="2"/>
    </row>
    <row r="112" spans="1:89" x14ac:dyDescent="0.25">
      <c r="A112" s="11"/>
      <c r="B112" s="12"/>
      <c r="C112" s="12"/>
      <c r="D112" s="12"/>
      <c r="E112" s="12"/>
      <c r="F112" s="12"/>
      <c r="G112" s="70"/>
      <c r="H112" s="17"/>
      <c r="I112" s="17"/>
      <c r="J112" s="17"/>
      <c r="K112" s="17"/>
      <c r="L112" s="70"/>
      <c r="M112" s="17"/>
      <c r="N112" s="17"/>
      <c r="O112" s="17"/>
      <c r="P112" s="17"/>
      <c r="Q112" s="70"/>
      <c r="R112" s="17"/>
      <c r="S112" s="17"/>
      <c r="T112" s="17"/>
      <c r="U112" s="17"/>
      <c r="V112" s="70"/>
      <c r="W112" s="17"/>
      <c r="X112" s="17"/>
      <c r="Y112" s="17"/>
      <c r="Z112" s="17"/>
      <c r="AA112" s="70"/>
      <c r="AB112" s="17"/>
      <c r="AC112" s="17"/>
      <c r="AD112" s="17"/>
      <c r="AE112" s="17"/>
      <c r="AF112" s="70"/>
      <c r="AG112" s="17"/>
      <c r="AH112" s="17"/>
      <c r="AI112" s="17"/>
      <c r="AJ112" s="17"/>
      <c r="AK112" s="70"/>
      <c r="AL112" s="17"/>
      <c r="AM112" s="17"/>
      <c r="AN112" s="17"/>
      <c r="AO112" s="17"/>
      <c r="AP112" s="69"/>
      <c r="AQ112" s="2"/>
      <c r="AR112" s="2"/>
      <c r="AS112" s="2"/>
      <c r="AT112" s="2"/>
      <c r="AU112" s="69"/>
      <c r="AV112" s="2"/>
      <c r="AW112" s="2"/>
      <c r="AX112" s="2"/>
      <c r="AY112" s="19"/>
      <c r="AZ112" s="79"/>
      <c r="BA112" s="19"/>
      <c r="BB112" s="19"/>
      <c r="BC112" s="19"/>
      <c r="BD112" s="19"/>
      <c r="BE112" s="79"/>
      <c r="BJ112" s="69"/>
      <c r="BK112" s="2"/>
      <c r="BL112" s="2"/>
      <c r="BM112" s="2"/>
      <c r="BN112" s="2"/>
      <c r="BO112" s="69"/>
      <c r="BP112" s="2"/>
      <c r="BQ112" s="2"/>
      <c r="BR112" s="2"/>
      <c r="BS112" s="2"/>
      <c r="BT112" s="69"/>
      <c r="BU112" s="2"/>
      <c r="BV112" s="2"/>
      <c r="BW112" s="2"/>
      <c r="BX112" s="2"/>
      <c r="BY112" s="69"/>
      <c r="BZ112" s="2"/>
      <c r="CA112" s="2"/>
      <c r="CB112" s="2"/>
      <c r="CC112" s="2"/>
    </row>
    <row r="113" spans="1:81" x14ac:dyDescent="0.25">
      <c r="A113" s="11"/>
      <c r="B113" s="12"/>
      <c r="C113" s="12"/>
      <c r="D113" s="12"/>
      <c r="E113" s="12"/>
      <c r="F113" s="12"/>
      <c r="G113" s="70"/>
      <c r="H113" s="17"/>
      <c r="I113" s="17"/>
      <c r="J113" s="17"/>
      <c r="K113" s="17"/>
      <c r="L113" s="70"/>
      <c r="M113" s="17"/>
      <c r="N113" s="17"/>
      <c r="O113" s="17"/>
      <c r="P113" s="17"/>
      <c r="Q113" s="70"/>
      <c r="R113" s="17"/>
      <c r="S113" s="17"/>
      <c r="T113" s="17"/>
      <c r="U113" s="17"/>
      <c r="V113" s="70"/>
      <c r="W113" s="17"/>
      <c r="X113" s="17"/>
      <c r="Y113" s="17"/>
      <c r="Z113" s="17"/>
      <c r="AA113" s="70"/>
      <c r="AB113" s="17"/>
      <c r="AC113" s="17"/>
      <c r="AD113" s="17"/>
      <c r="AE113" s="17"/>
      <c r="AF113" s="70"/>
      <c r="AG113" s="17"/>
      <c r="AH113" s="17"/>
      <c r="AI113" s="17"/>
      <c r="AJ113" s="17"/>
      <c r="AK113" s="70"/>
      <c r="AL113" s="17"/>
      <c r="AM113" s="17"/>
      <c r="AN113" s="17"/>
      <c r="AO113" s="17"/>
      <c r="AP113" s="69"/>
      <c r="AQ113" s="2"/>
      <c r="AR113" s="2"/>
      <c r="AS113" s="2"/>
      <c r="AT113" s="2"/>
      <c r="AU113" s="69"/>
      <c r="AV113" s="2"/>
      <c r="AW113" s="2"/>
      <c r="AX113" s="2"/>
      <c r="AY113" s="19"/>
      <c r="AZ113" s="80"/>
      <c r="BA113" s="4"/>
      <c r="BB113" s="4"/>
      <c r="BC113" s="4"/>
      <c r="BD113" s="4"/>
      <c r="BE113" s="79"/>
      <c r="BJ113" s="69"/>
      <c r="BK113" s="2"/>
      <c r="BL113" s="2"/>
      <c r="BM113" s="2"/>
      <c r="BN113" s="2"/>
      <c r="BO113" s="69"/>
      <c r="BP113" s="2"/>
      <c r="BQ113" s="2"/>
      <c r="BR113" s="2"/>
      <c r="BS113" s="2"/>
      <c r="BT113" s="69"/>
      <c r="BU113" s="2"/>
      <c r="BV113" s="2"/>
      <c r="BW113" s="2"/>
      <c r="BX113" s="2"/>
      <c r="BY113" s="69"/>
      <c r="BZ113" s="2"/>
      <c r="CA113" s="2"/>
      <c r="CB113" s="2"/>
      <c r="CC113" s="2"/>
    </row>
    <row r="114" spans="1:81" x14ac:dyDescent="0.25">
      <c r="A114" s="11"/>
      <c r="B114" s="12"/>
      <c r="C114" s="12"/>
      <c r="D114" s="12"/>
      <c r="E114" s="12"/>
      <c r="F114" s="12"/>
      <c r="G114" s="70"/>
      <c r="H114" s="17"/>
      <c r="I114" s="17"/>
      <c r="J114" s="17"/>
      <c r="K114" s="17"/>
      <c r="L114" s="70"/>
      <c r="M114" s="17"/>
      <c r="N114" s="17"/>
      <c r="O114" s="17"/>
      <c r="P114" s="17"/>
      <c r="Q114" s="70"/>
      <c r="R114" s="17"/>
      <c r="S114" s="17"/>
      <c r="T114" s="17"/>
      <c r="U114" s="17"/>
      <c r="V114" s="70"/>
      <c r="W114" s="17"/>
      <c r="X114" s="17"/>
      <c r="Y114" s="17"/>
      <c r="Z114" s="17"/>
      <c r="AA114" s="70"/>
      <c r="AB114" s="17"/>
      <c r="AC114" s="17"/>
      <c r="AD114" s="17"/>
      <c r="AE114" s="17"/>
      <c r="AF114" s="70"/>
      <c r="AG114" s="17"/>
      <c r="AH114" s="17"/>
      <c r="AI114" s="17"/>
      <c r="AJ114" s="17"/>
      <c r="AK114" s="70"/>
      <c r="AL114" s="17"/>
      <c r="AM114" s="17"/>
      <c r="AN114" s="17"/>
      <c r="AO114" s="17"/>
      <c r="AP114" s="69"/>
      <c r="AQ114" s="2"/>
      <c r="AR114" s="2"/>
      <c r="AS114" s="2"/>
      <c r="AT114" s="2"/>
      <c r="AU114" s="69"/>
      <c r="AV114" s="2"/>
      <c r="AW114" s="2"/>
      <c r="AX114" s="2"/>
      <c r="AY114" s="19"/>
      <c r="AZ114" s="79"/>
      <c r="BA114" s="19"/>
      <c r="BB114" s="19"/>
      <c r="BC114" s="19"/>
      <c r="BD114" s="19"/>
      <c r="BE114" s="79"/>
      <c r="BJ114" s="69"/>
      <c r="BK114" s="2"/>
      <c r="BL114" s="2"/>
      <c r="BM114" s="2"/>
      <c r="BN114" s="2"/>
      <c r="BO114" s="69"/>
      <c r="BP114" s="2"/>
      <c r="BQ114" s="2"/>
      <c r="BR114" s="2"/>
      <c r="BS114" s="2"/>
      <c r="BT114" s="69"/>
      <c r="BU114" s="2"/>
      <c r="BV114" s="2"/>
      <c r="BW114" s="2"/>
      <c r="BX114" s="2"/>
      <c r="BY114" s="69"/>
      <c r="BZ114" s="2"/>
      <c r="CA114" s="2"/>
      <c r="CB114" s="2"/>
      <c r="CC114" s="2"/>
    </row>
    <row r="115" spans="1:81" x14ac:dyDescent="0.25">
      <c r="AY115" s="20"/>
      <c r="AZ115" s="81"/>
      <c r="BA115" s="20"/>
      <c r="BB115" s="20"/>
      <c r="BC115" s="20"/>
      <c r="BD115" s="20"/>
      <c r="BE115" s="79"/>
    </row>
    <row r="116" spans="1:81" x14ac:dyDescent="0.25">
      <c r="AY116" s="20"/>
      <c r="AZ116" s="81"/>
      <c r="BA116" s="20"/>
      <c r="BB116" s="20"/>
      <c r="BC116" s="20"/>
      <c r="BD116" s="20"/>
      <c r="BE116" s="79"/>
    </row>
    <row r="117" spans="1:81" x14ac:dyDescent="0.25">
      <c r="AY117" s="20"/>
      <c r="AZ117" s="81"/>
      <c r="BA117" s="20"/>
      <c r="BB117" s="20"/>
      <c r="BC117" s="20"/>
      <c r="BD117" s="20"/>
      <c r="BE117" s="79"/>
    </row>
  </sheetData>
  <mergeCells count="18">
    <mergeCell ref="A1:BX1"/>
    <mergeCell ref="B2:F2"/>
    <mergeCell ref="G2:K2"/>
    <mergeCell ref="L2:P2"/>
    <mergeCell ref="Q2:U2"/>
    <mergeCell ref="V2:Z2"/>
    <mergeCell ref="AA2:AE2"/>
    <mergeCell ref="AF2:AJ2"/>
    <mergeCell ref="AK2:AO2"/>
    <mergeCell ref="AP2:AT2"/>
    <mergeCell ref="BY2:CC2"/>
    <mergeCell ref="A57:BX57"/>
    <mergeCell ref="AU2:AY2"/>
    <mergeCell ref="AZ2:BD2"/>
    <mergeCell ref="BE2:BI2"/>
    <mergeCell ref="BJ2:BN2"/>
    <mergeCell ref="BO2:BS2"/>
    <mergeCell ref="BT2:BX2"/>
  </mergeCells>
  <conditionalFormatting sqref="B4:CC29 B30:AY30 BE30:CC30 B31:CC105">
    <cfRule type="cellIs" dxfId="15" priority="17" operator="lessThan">
      <formula>-0.51</formula>
    </cfRule>
    <cfRule type="cellIs" dxfId="14" priority="18" operator="between">
      <formula>-0.26</formula>
      <formula>-0.5</formula>
    </cfRule>
    <cfRule type="cellIs" dxfId="13" priority="19" operator="between">
      <formula>-0.1</formula>
      <formula>-0.25</formula>
    </cfRule>
    <cfRule type="cellIs" dxfId="12" priority="20" operator="between">
      <formula>-0.0001</formula>
      <formula>-0.11</formula>
    </cfRule>
    <cfRule type="cellIs" dxfId="11" priority="21" operator="greaterThan">
      <formula>0.51</formula>
    </cfRule>
    <cfRule type="cellIs" dxfId="10" priority="22" operator="between">
      <formula>0.26</formula>
      <formula>0.5</formula>
    </cfRule>
    <cfRule type="cellIs" dxfId="9" priority="23" operator="between">
      <formula>0.1</formula>
      <formula>0.25</formula>
    </cfRule>
    <cfRule type="cellIs" dxfId="8" priority="24" operator="between">
      <formula>0.0001</formula>
      <formula>0.11</formula>
    </cfRule>
  </conditionalFormatting>
  <conditionalFormatting sqref="AZ30:BD30">
    <cfRule type="cellIs" dxfId="7" priority="1" operator="lessThan">
      <formula>-0.51</formula>
    </cfRule>
    <cfRule type="cellIs" dxfId="6" priority="2" operator="between">
      <formula>-0.26</formula>
      <formula>-0.5</formula>
    </cfRule>
    <cfRule type="cellIs" dxfId="5" priority="3" operator="between">
      <formula>-0.1</formula>
      <formula>-0.25</formula>
    </cfRule>
    <cfRule type="cellIs" dxfId="4" priority="4" operator="between">
      <formula>-0.0001</formula>
      <formula>-0.11</formula>
    </cfRule>
    <cfRule type="cellIs" dxfId="3" priority="5" operator="greaterThan">
      <formula>0.51</formula>
    </cfRule>
    <cfRule type="cellIs" dxfId="2" priority="6" operator="between">
      <formula>0.26</formula>
      <formula>0.5</formula>
    </cfRule>
    <cfRule type="cellIs" dxfId="1" priority="7" operator="between">
      <formula>0.1</formula>
      <formula>0.25</formula>
    </cfRule>
    <cfRule type="cellIs" dxfId="0" priority="8" operator="between">
      <formula>0.0001</formula>
      <formula>0.11</formula>
    </cfRule>
  </conditionalFormatting>
  <pageMargins left="0.7" right="0.7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 or GT</vt:lpstr>
      <vt:lpstr>Overall</vt:lpstr>
      <vt:lpstr>by gender</vt:lpstr>
      <vt:lpstr>by country</vt:lpstr>
      <vt:lpstr>by country (change)</vt:lpstr>
      <vt:lpstr>by country (change) sub-tests</vt:lpstr>
      <vt:lpstr>Results</vt:lpstr>
      <vt:lpstr>by L1</vt:lpstr>
      <vt:lpstr>by L1 (change)</vt:lpstr>
      <vt:lpstr>Data sources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 Pearson</dc:creator>
  <cp:lastModifiedBy>William S. Pearson</cp:lastModifiedBy>
  <dcterms:created xsi:type="dcterms:W3CDTF">2019-11-20T10:33:39Z</dcterms:created>
  <dcterms:modified xsi:type="dcterms:W3CDTF">2020-01-14T15:01:10Z</dcterms:modified>
</cp:coreProperties>
</file>